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4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6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7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8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ALANK\Mas Ajik\"/>
    </mc:Choice>
  </mc:AlternateContent>
  <xr:revisionPtr revIDLastSave="0" documentId="13_ncr:1_{08E347A0-F4B4-4F8B-8C68-3F11A6101D8B}" xr6:coauthVersionLast="47" xr6:coauthVersionMax="47" xr10:uidLastSave="{00000000-0000-0000-0000-000000000000}"/>
  <bookViews>
    <workbookView xWindow="-108" yWindow="-108" windowWidth="23256" windowHeight="12456" activeTab="2" xr2:uid="{8B16A06B-D1D7-455E-A7D4-21C9C516A394}"/>
  </bookViews>
  <sheets>
    <sheet name="Sheet1" sheetId="1" r:id="rId1"/>
    <sheet name="S1" sheetId="3" r:id="rId2"/>
    <sheet name="S2" sheetId="6" r:id="rId3"/>
    <sheet name="S4" sheetId="7" r:id="rId4"/>
    <sheet name="S6" sheetId="9" r:id="rId5"/>
    <sheet name="S8" sheetId="10" r:id="rId6"/>
    <sheet name="G. Uji Tarik Komposit" sheetId="11" r:id="rId7"/>
    <sheet name="Uji Tarik" sheetId="12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10" l="1"/>
  <c r="E3" i="10"/>
  <c r="C3" i="10"/>
  <c r="J4" i="1"/>
  <c r="J3" i="1"/>
  <c r="E2" i="1"/>
  <c r="E10" i="1"/>
  <c r="D10" i="1"/>
  <c r="D8" i="1"/>
  <c r="C8" i="1"/>
  <c r="H5" i="9"/>
  <c r="H3" i="9"/>
  <c r="D13" i="10"/>
  <c r="I13" i="10" s="1"/>
  <c r="K13" i="10" s="1"/>
  <c r="D14" i="10"/>
  <c r="I14" i="10" s="1"/>
  <c r="K14" i="10" s="1"/>
  <c r="D12" i="10"/>
  <c r="I12" i="10" s="1"/>
  <c r="K12" i="10" s="1"/>
  <c r="D51" i="10"/>
  <c r="I51" i="10" s="1"/>
  <c r="K51" i="10" s="1"/>
  <c r="C51" i="10"/>
  <c r="G51" i="10" s="1"/>
  <c r="H51" i="10" s="1"/>
  <c r="D50" i="10"/>
  <c r="I50" i="10" s="1"/>
  <c r="K50" i="10" s="1"/>
  <c r="C50" i="10"/>
  <c r="G50" i="10" s="1"/>
  <c r="H50" i="10" s="1"/>
  <c r="D49" i="10"/>
  <c r="I49" i="10" s="1"/>
  <c r="K49" i="10" s="1"/>
  <c r="C49" i="10"/>
  <c r="G49" i="10" s="1"/>
  <c r="H49" i="10" s="1"/>
  <c r="J49" i="10" s="1"/>
  <c r="D48" i="10"/>
  <c r="I48" i="10" s="1"/>
  <c r="K48" i="10" s="1"/>
  <c r="C48" i="10"/>
  <c r="G48" i="10" s="1"/>
  <c r="H48" i="10" s="1"/>
  <c r="D47" i="10"/>
  <c r="I47" i="10" s="1"/>
  <c r="K47" i="10" s="1"/>
  <c r="C47" i="10"/>
  <c r="G47" i="10" s="1"/>
  <c r="H47" i="10" s="1"/>
  <c r="J47" i="10" s="1"/>
  <c r="I46" i="10"/>
  <c r="K46" i="10" s="1"/>
  <c r="D46" i="10"/>
  <c r="C46" i="10"/>
  <c r="G46" i="10" s="1"/>
  <c r="H46" i="10" s="1"/>
  <c r="D45" i="10"/>
  <c r="I45" i="10" s="1"/>
  <c r="K45" i="10" s="1"/>
  <c r="C45" i="10"/>
  <c r="G45" i="10" s="1"/>
  <c r="H45" i="10" s="1"/>
  <c r="D44" i="10"/>
  <c r="I44" i="10" s="1"/>
  <c r="K44" i="10" s="1"/>
  <c r="C44" i="10"/>
  <c r="G44" i="10" s="1"/>
  <c r="H44" i="10" s="1"/>
  <c r="D43" i="10"/>
  <c r="I43" i="10" s="1"/>
  <c r="K43" i="10" s="1"/>
  <c r="C43" i="10"/>
  <c r="G43" i="10" s="1"/>
  <c r="H43" i="10" s="1"/>
  <c r="D42" i="10"/>
  <c r="I42" i="10" s="1"/>
  <c r="K42" i="10" s="1"/>
  <c r="C42" i="10"/>
  <c r="G42" i="10" s="1"/>
  <c r="H42" i="10" s="1"/>
  <c r="J42" i="10" s="1"/>
  <c r="D41" i="10"/>
  <c r="I41" i="10" s="1"/>
  <c r="K41" i="10" s="1"/>
  <c r="C41" i="10"/>
  <c r="G41" i="10" s="1"/>
  <c r="H41" i="10" s="1"/>
  <c r="D40" i="10"/>
  <c r="I40" i="10" s="1"/>
  <c r="K40" i="10" s="1"/>
  <c r="C40" i="10"/>
  <c r="G40" i="10" s="1"/>
  <c r="H40" i="10" s="1"/>
  <c r="D39" i="10"/>
  <c r="I39" i="10" s="1"/>
  <c r="K39" i="10" s="1"/>
  <c r="C39" i="10"/>
  <c r="G39" i="10" s="1"/>
  <c r="H39" i="10" s="1"/>
  <c r="J39" i="10" s="1"/>
  <c r="D38" i="10"/>
  <c r="I38" i="10" s="1"/>
  <c r="K38" i="10" s="1"/>
  <c r="C38" i="10"/>
  <c r="G38" i="10" s="1"/>
  <c r="H38" i="10" s="1"/>
  <c r="J38" i="10" s="1"/>
  <c r="D37" i="10"/>
  <c r="I37" i="10" s="1"/>
  <c r="K37" i="10" s="1"/>
  <c r="C37" i="10"/>
  <c r="G37" i="10" s="1"/>
  <c r="H37" i="10" s="1"/>
  <c r="J37" i="10" s="1"/>
  <c r="D36" i="10"/>
  <c r="I36" i="10" s="1"/>
  <c r="K36" i="10" s="1"/>
  <c r="C36" i="10"/>
  <c r="G36" i="10" s="1"/>
  <c r="H36" i="10" s="1"/>
  <c r="D35" i="10"/>
  <c r="I35" i="10" s="1"/>
  <c r="K35" i="10" s="1"/>
  <c r="C35" i="10"/>
  <c r="G35" i="10" s="1"/>
  <c r="H35" i="10" s="1"/>
  <c r="D34" i="10"/>
  <c r="I34" i="10" s="1"/>
  <c r="K34" i="10" s="1"/>
  <c r="C34" i="10"/>
  <c r="G34" i="10" s="1"/>
  <c r="H34" i="10" s="1"/>
  <c r="J34" i="10" s="1"/>
  <c r="D33" i="10"/>
  <c r="I33" i="10" s="1"/>
  <c r="K33" i="10" s="1"/>
  <c r="C33" i="10"/>
  <c r="G33" i="10" s="1"/>
  <c r="H33" i="10" s="1"/>
  <c r="D32" i="10"/>
  <c r="I32" i="10" s="1"/>
  <c r="K32" i="10" s="1"/>
  <c r="C32" i="10"/>
  <c r="G32" i="10" s="1"/>
  <c r="H32" i="10" s="1"/>
  <c r="D31" i="10"/>
  <c r="I31" i="10" s="1"/>
  <c r="K31" i="10" s="1"/>
  <c r="C31" i="10"/>
  <c r="G31" i="10" s="1"/>
  <c r="H31" i="10" s="1"/>
  <c r="J31" i="10" s="1"/>
  <c r="D30" i="10"/>
  <c r="I30" i="10" s="1"/>
  <c r="K30" i="10" s="1"/>
  <c r="C30" i="10"/>
  <c r="G30" i="10" s="1"/>
  <c r="H30" i="10" s="1"/>
  <c r="D29" i="10"/>
  <c r="I29" i="10" s="1"/>
  <c r="K29" i="10" s="1"/>
  <c r="C29" i="10"/>
  <c r="G29" i="10" s="1"/>
  <c r="H29" i="10" s="1"/>
  <c r="D28" i="10"/>
  <c r="I28" i="10" s="1"/>
  <c r="K28" i="10" s="1"/>
  <c r="C28" i="10"/>
  <c r="G28" i="10" s="1"/>
  <c r="H28" i="10" s="1"/>
  <c r="D27" i="10"/>
  <c r="I27" i="10" s="1"/>
  <c r="K27" i="10" s="1"/>
  <c r="C27" i="10"/>
  <c r="G27" i="10" s="1"/>
  <c r="H27" i="10" s="1"/>
  <c r="D26" i="10"/>
  <c r="I26" i="10" s="1"/>
  <c r="K26" i="10" s="1"/>
  <c r="C26" i="10"/>
  <c r="G26" i="10" s="1"/>
  <c r="H26" i="10" s="1"/>
  <c r="J26" i="10" s="1"/>
  <c r="D25" i="10"/>
  <c r="I25" i="10" s="1"/>
  <c r="K25" i="10" s="1"/>
  <c r="C25" i="10"/>
  <c r="G25" i="10" s="1"/>
  <c r="H25" i="10" s="1"/>
  <c r="D24" i="10"/>
  <c r="I24" i="10" s="1"/>
  <c r="K24" i="10" s="1"/>
  <c r="C24" i="10"/>
  <c r="G24" i="10" s="1"/>
  <c r="H24" i="10" s="1"/>
  <c r="D23" i="10"/>
  <c r="I23" i="10" s="1"/>
  <c r="K23" i="10" s="1"/>
  <c r="C23" i="10"/>
  <c r="G23" i="10" s="1"/>
  <c r="H23" i="10" s="1"/>
  <c r="J23" i="10" s="1"/>
  <c r="D22" i="10"/>
  <c r="I22" i="10" s="1"/>
  <c r="K22" i="10" s="1"/>
  <c r="C22" i="10"/>
  <c r="G22" i="10" s="1"/>
  <c r="H22" i="10" s="1"/>
  <c r="J22" i="10" s="1"/>
  <c r="D21" i="10"/>
  <c r="I21" i="10" s="1"/>
  <c r="K21" i="10" s="1"/>
  <c r="C21" i="10"/>
  <c r="G21" i="10" s="1"/>
  <c r="H21" i="10" s="1"/>
  <c r="D20" i="10"/>
  <c r="I20" i="10" s="1"/>
  <c r="K20" i="10" s="1"/>
  <c r="C20" i="10"/>
  <c r="G20" i="10" s="1"/>
  <c r="H20" i="10" s="1"/>
  <c r="D19" i="10"/>
  <c r="I19" i="10" s="1"/>
  <c r="K19" i="10" s="1"/>
  <c r="C19" i="10"/>
  <c r="G19" i="10" s="1"/>
  <c r="H19" i="10" s="1"/>
  <c r="D18" i="10"/>
  <c r="I18" i="10" s="1"/>
  <c r="K18" i="10" s="1"/>
  <c r="C18" i="10"/>
  <c r="G18" i="10" s="1"/>
  <c r="H18" i="10" s="1"/>
  <c r="D17" i="10"/>
  <c r="I17" i="10" s="1"/>
  <c r="K17" i="10" s="1"/>
  <c r="C17" i="10"/>
  <c r="G17" i="10" s="1"/>
  <c r="H17" i="10" s="1"/>
  <c r="D16" i="10"/>
  <c r="I16" i="10" s="1"/>
  <c r="K16" i="10" s="1"/>
  <c r="C16" i="10"/>
  <c r="G16" i="10" s="1"/>
  <c r="H16" i="10" s="1"/>
  <c r="J16" i="10" s="1"/>
  <c r="D15" i="10"/>
  <c r="I15" i="10" s="1"/>
  <c r="K15" i="10" s="1"/>
  <c r="C15" i="10"/>
  <c r="G15" i="10" s="1"/>
  <c r="H15" i="10" s="1"/>
  <c r="C14" i="10"/>
  <c r="G14" i="10" s="1"/>
  <c r="H14" i="10" s="1"/>
  <c r="C13" i="10"/>
  <c r="G13" i="10" s="1"/>
  <c r="H13" i="10" s="1"/>
  <c r="C12" i="10"/>
  <c r="G12" i="10" s="1"/>
  <c r="H12" i="10" s="1"/>
  <c r="D11" i="10"/>
  <c r="I11" i="10" s="1"/>
  <c r="K11" i="10" s="1"/>
  <c r="C11" i="10"/>
  <c r="G11" i="10" s="1"/>
  <c r="H11" i="10" s="1"/>
  <c r="J11" i="10" s="1"/>
  <c r="G10" i="10"/>
  <c r="H10" i="10" s="1"/>
  <c r="J10" i="10" s="1"/>
  <c r="D10" i="10"/>
  <c r="I10" i="10" s="1"/>
  <c r="K10" i="10" s="1"/>
  <c r="C10" i="10"/>
  <c r="D9" i="10"/>
  <c r="I9" i="10" s="1"/>
  <c r="K9" i="10" s="1"/>
  <c r="C9" i="10"/>
  <c r="G9" i="10" s="1"/>
  <c r="H9" i="10" s="1"/>
  <c r="D8" i="10"/>
  <c r="I8" i="10" s="1"/>
  <c r="K8" i="10" s="1"/>
  <c r="C8" i="10"/>
  <c r="G8" i="10" s="1"/>
  <c r="H8" i="10" s="1"/>
  <c r="J8" i="10" s="1"/>
  <c r="D7" i="10"/>
  <c r="I7" i="10" s="1"/>
  <c r="K7" i="10" s="1"/>
  <c r="C7" i="10"/>
  <c r="G7" i="10" s="1"/>
  <c r="H7" i="10" s="1"/>
  <c r="D6" i="10"/>
  <c r="I6" i="10" s="1"/>
  <c r="K6" i="10" s="1"/>
  <c r="C6" i="10"/>
  <c r="G6" i="10" s="1"/>
  <c r="H6" i="10" s="1"/>
  <c r="J6" i="10" s="1"/>
  <c r="D5" i="10"/>
  <c r="I5" i="10" s="1"/>
  <c r="K5" i="10" s="1"/>
  <c r="C5" i="10"/>
  <c r="G5" i="10" s="1"/>
  <c r="H5" i="10" s="1"/>
  <c r="J5" i="10" s="1"/>
  <c r="P4" i="10"/>
  <c r="D4" i="10"/>
  <c r="I4" i="10" s="1"/>
  <c r="K4" i="10" s="1"/>
  <c r="C4" i="10"/>
  <c r="G4" i="10" s="1"/>
  <c r="H4" i="10" s="1"/>
  <c r="D3" i="10"/>
  <c r="I3" i="10" s="1"/>
  <c r="K3" i="10" s="1"/>
  <c r="G3" i="10"/>
  <c r="H3" i="10" s="1"/>
  <c r="J3" i="10" s="1"/>
  <c r="K2" i="10"/>
  <c r="H2" i="10"/>
  <c r="D80" i="9"/>
  <c r="D81" i="9"/>
  <c r="D82" i="9"/>
  <c r="I82" i="9" s="1"/>
  <c r="K82" i="9" s="1"/>
  <c r="D83" i="9"/>
  <c r="I83" i="9" s="1"/>
  <c r="K83" i="9" s="1"/>
  <c r="D84" i="9"/>
  <c r="D85" i="9"/>
  <c r="D86" i="9"/>
  <c r="D87" i="9"/>
  <c r="D88" i="9"/>
  <c r="I88" i="9" s="1"/>
  <c r="K88" i="9" s="1"/>
  <c r="D89" i="9"/>
  <c r="I89" i="9" s="1"/>
  <c r="K89" i="9" s="1"/>
  <c r="D90" i="9"/>
  <c r="D91" i="9"/>
  <c r="I91" i="9" s="1"/>
  <c r="K91" i="9" s="1"/>
  <c r="D79" i="9"/>
  <c r="I79" i="9" s="1"/>
  <c r="K79" i="9" s="1"/>
  <c r="D13" i="9"/>
  <c r="I13" i="9" s="1"/>
  <c r="K13" i="9" s="1"/>
  <c r="D14" i="9"/>
  <c r="D12" i="9"/>
  <c r="D11" i="9"/>
  <c r="H113" i="9"/>
  <c r="J113" i="9" s="1"/>
  <c r="I113" i="9"/>
  <c r="K113" i="9" s="1"/>
  <c r="H114" i="9"/>
  <c r="J114" i="9" s="1"/>
  <c r="I114" i="9"/>
  <c r="K114" i="9" s="1"/>
  <c r="H115" i="9"/>
  <c r="I115" i="9"/>
  <c r="K115" i="9" s="1"/>
  <c r="J115" i="9"/>
  <c r="H116" i="9"/>
  <c r="J116" i="9" s="1"/>
  <c r="I116" i="9"/>
  <c r="K116" i="9" s="1"/>
  <c r="H117" i="9"/>
  <c r="J117" i="9" s="1"/>
  <c r="I117" i="9"/>
  <c r="K117" i="9" s="1"/>
  <c r="H118" i="9"/>
  <c r="I118" i="9"/>
  <c r="K118" i="9" s="1"/>
  <c r="J118" i="9"/>
  <c r="H119" i="9"/>
  <c r="J119" i="9" s="1"/>
  <c r="I119" i="9"/>
  <c r="K119" i="9" s="1"/>
  <c r="H120" i="9"/>
  <c r="J120" i="9" s="1"/>
  <c r="I120" i="9"/>
  <c r="K120" i="9" s="1"/>
  <c r="H121" i="9"/>
  <c r="I121" i="9"/>
  <c r="K121" i="9" s="1"/>
  <c r="J121" i="9"/>
  <c r="H122" i="9"/>
  <c r="J122" i="9" s="1"/>
  <c r="I122" i="9"/>
  <c r="K122" i="9" s="1"/>
  <c r="H123" i="9"/>
  <c r="J123" i="9" s="1"/>
  <c r="I123" i="9"/>
  <c r="K123" i="9" s="1"/>
  <c r="H124" i="9"/>
  <c r="I124" i="9"/>
  <c r="K124" i="9" s="1"/>
  <c r="J124" i="9"/>
  <c r="H125" i="9"/>
  <c r="J125" i="9" s="1"/>
  <c r="I125" i="9"/>
  <c r="K125" i="9" s="1"/>
  <c r="D113" i="9"/>
  <c r="D114" i="9"/>
  <c r="D115" i="9"/>
  <c r="D116" i="9"/>
  <c r="D117" i="9"/>
  <c r="D118" i="9"/>
  <c r="D119" i="9"/>
  <c r="D120" i="9"/>
  <c r="D121" i="9"/>
  <c r="D122" i="9"/>
  <c r="D123" i="9"/>
  <c r="D124" i="9"/>
  <c r="D125" i="9"/>
  <c r="C113" i="9"/>
  <c r="G113" i="9" s="1"/>
  <c r="C114" i="9"/>
  <c r="G114" i="9" s="1"/>
  <c r="C115" i="9"/>
  <c r="G115" i="9" s="1"/>
  <c r="C116" i="9"/>
  <c r="G116" i="9" s="1"/>
  <c r="C117" i="9"/>
  <c r="G117" i="9" s="1"/>
  <c r="C118" i="9"/>
  <c r="G118" i="9" s="1"/>
  <c r="C119" i="9"/>
  <c r="G119" i="9" s="1"/>
  <c r="C120" i="9"/>
  <c r="G120" i="9" s="1"/>
  <c r="C121" i="9"/>
  <c r="G121" i="9" s="1"/>
  <c r="C122" i="9"/>
  <c r="G122" i="9" s="1"/>
  <c r="C123" i="9"/>
  <c r="G123" i="9" s="1"/>
  <c r="C124" i="9"/>
  <c r="G124" i="9" s="1"/>
  <c r="C125" i="9"/>
  <c r="G125" i="9" s="1"/>
  <c r="D112" i="9"/>
  <c r="I112" i="9" s="1"/>
  <c r="K112" i="9" s="1"/>
  <c r="C112" i="9"/>
  <c r="G112" i="9" s="1"/>
  <c r="H112" i="9" s="1"/>
  <c r="J112" i="9" s="1"/>
  <c r="D111" i="9"/>
  <c r="I111" i="9" s="1"/>
  <c r="K111" i="9" s="1"/>
  <c r="C111" i="9"/>
  <c r="G111" i="9" s="1"/>
  <c r="H111" i="9" s="1"/>
  <c r="J111" i="9" s="1"/>
  <c r="D110" i="9"/>
  <c r="I110" i="9" s="1"/>
  <c r="K110" i="9" s="1"/>
  <c r="C110" i="9"/>
  <c r="G110" i="9" s="1"/>
  <c r="H110" i="9" s="1"/>
  <c r="J110" i="9" s="1"/>
  <c r="D109" i="9"/>
  <c r="I109" i="9" s="1"/>
  <c r="K109" i="9" s="1"/>
  <c r="C109" i="9"/>
  <c r="G109" i="9" s="1"/>
  <c r="H109" i="9" s="1"/>
  <c r="J109" i="9" s="1"/>
  <c r="D108" i="9"/>
  <c r="I108" i="9" s="1"/>
  <c r="K108" i="9" s="1"/>
  <c r="C108" i="9"/>
  <c r="G108" i="9" s="1"/>
  <c r="H108" i="9" s="1"/>
  <c r="J108" i="9" s="1"/>
  <c r="G107" i="9"/>
  <c r="H107" i="9" s="1"/>
  <c r="J107" i="9" s="1"/>
  <c r="D107" i="9"/>
  <c r="I107" i="9" s="1"/>
  <c r="K107" i="9" s="1"/>
  <c r="C107" i="9"/>
  <c r="D106" i="9"/>
  <c r="I106" i="9" s="1"/>
  <c r="K106" i="9" s="1"/>
  <c r="C106" i="9"/>
  <c r="G106" i="9" s="1"/>
  <c r="H106" i="9" s="1"/>
  <c r="J106" i="9" s="1"/>
  <c r="D105" i="9"/>
  <c r="I105" i="9" s="1"/>
  <c r="K105" i="9" s="1"/>
  <c r="C105" i="9"/>
  <c r="G105" i="9" s="1"/>
  <c r="H105" i="9" s="1"/>
  <c r="J105" i="9" s="1"/>
  <c r="D104" i="9"/>
  <c r="I104" i="9" s="1"/>
  <c r="K104" i="9" s="1"/>
  <c r="C104" i="9"/>
  <c r="G104" i="9" s="1"/>
  <c r="H104" i="9" s="1"/>
  <c r="J104" i="9" s="1"/>
  <c r="D103" i="9"/>
  <c r="I103" i="9" s="1"/>
  <c r="K103" i="9" s="1"/>
  <c r="C103" i="9"/>
  <c r="G103" i="9" s="1"/>
  <c r="H103" i="9" s="1"/>
  <c r="J103" i="9" s="1"/>
  <c r="D102" i="9"/>
  <c r="I102" i="9" s="1"/>
  <c r="K102" i="9" s="1"/>
  <c r="C102" i="9"/>
  <c r="G102" i="9" s="1"/>
  <c r="H102" i="9" s="1"/>
  <c r="J102" i="9" s="1"/>
  <c r="D101" i="9"/>
  <c r="I101" i="9" s="1"/>
  <c r="K101" i="9" s="1"/>
  <c r="C101" i="9"/>
  <c r="G101" i="9" s="1"/>
  <c r="H101" i="9" s="1"/>
  <c r="J101" i="9" s="1"/>
  <c r="D100" i="9"/>
  <c r="I100" i="9" s="1"/>
  <c r="K100" i="9" s="1"/>
  <c r="C100" i="9"/>
  <c r="G100" i="9" s="1"/>
  <c r="H100" i="9" s="1"/>
  <c r="J100" i="9" s="1"/>
  <c r="D99" i="9"/>
  <c r="I99" i="9" s="1"/>
  <c r="K99" i="9" s="1"/>
  <c r="C99" i="9"/>
  <c r="G99" i="9" s="1"/>
  <c r="H99" i="9" s="1"/>
  <c r="J99" i="9" s="1"/>
  <c r="D98" i="9"/>
  <c r="I98" i="9" s="1"/>
  <c r="K98" i="9" s="1"/>
  <c r="C98" i="9"/>
  <c r="G98" i="9" s="1"/>
  <c r="H98" i="9" s="1"/>
  <c r="J98" i="9" s="1"/>
  <c r="D97" i="9"/>
  <c r="I97" i="9" s="1"/>
  <c r="K97" i="9" s="1"/>
  <c r="C97" i="9"/>
  <c r="G97" i="9" s="1"/>
  <c r="H97" i="9" s="1"/>
  <c r="J97" i="9" s="1"/>
  <c r="D96" i="9"/>
  <c r="I96" i="9" s="1"/>
  <c r="K96" i="9" s="1"/>
  <c r="C96" i="9"/>
  <c r="G96" i="9" s="1"/>
  <c r="H96" i="9" s="1"/>
  <c r="J96" i="9" s="1"/>
  <c r="I95" i="9"/>
  <c r="K95" i="9" s="1"/>
  <c r="G95" i="9"/>
  <c r="H95" i="9" s="1"/>
  <c r="J95" i="9" s="1"/>
  <c r="D95" i="9"/>
  <c r="C95" i="9"/>
  <c r="D94" i="9"/>
  <c r="I94" i="9" s="1"/>
  <c r="K94" i="9" s="1"/>
  <c r="C94" i="9"/>
  <c r="G94" i="9" s="1"/>
  <c r="H94" i="9" s="1"/>
  <c r="J94" i="9" s="1"/>
  <c r="I93" i="9"/>
  <c r="K93" i="9" s="1"/>
  <c r="D93" i="9"/>
  <c r="C93" i="9"/>
  <c r="G93" i="9" s="1"/>
  <c r="H93" i="9" s="1"/>
  <c r="J93" i="9" s="1"/>
  <c r="I92" i="9"/>
  <c r="K92" i="9" s="1"/>
  <c r="D92" i="9"/>
  <c r="C92" i="9"/>
  <c r="G92" i="9" s="1"/>
  <c r="H92" i="9" s="1"/>
  <c r="J92" i="9" s="1"/>
  <c r="C91" i="9"/>
  <c r="G91" i="9" s="1"/>
  <c r="H91" i="9" s="1"/>
  <c r="J91" i="9" s="1"/>
  <c r="I90" i="9"/>
  <c r="K90" i="9" s="1"/>
  <c r="C90" i="9"/>
  <c r="G90" i="9" s="1"/>
  <c r="H90" i="9" s="1"/>
  <c r="J90" i="9" s="1"/>
  <c r="C89" i="9"/>
  <c r="G89" i="9" s="1"/>
  <c r="H89" i="9" s="1"/>
  <c r="J89" i="9" s="1"/>
  <c r="C88" i="9"/>
  <c r="G88" i="9" s="1"/>
  <c r="H88" i="9" s="1"/>
  <c r="J88" i="9" s="1"/>
  <c r="I87" i="9"/>
  <c r="K87" i="9" s="1"/>
  <c r="C87" i="9"/>
  <c r="G87" i="9" s="1"/>
  <c r="H87" i="9" s="1"/>
  <c r="J87" i="9" s="1"/>
  <c r="I86" i="9"/>
  <c r="K86" i="9" s="1"/>
  <c r="C86" i="9"/>
  <c r="G86" i="9" s="1"/>
  <c r="H86" i="9" s="1"/>
  <c r="J86" i="9" s="1"/>
  <c r="I85" i="9"/>
  <c r="K85" i="9" s="1"/>
  <c r="C85" i="9"/>
  <c r="G85" i="9" s="1"/>
  <c r="H85" i="9" s="1"/>
  <c r="J85" i="9" s="1"/>
  <c r="I84" i="9"/>
  <c r="K84" i="9" s="1"/>
  <c r="C84" i="9"/>
  <c r="G84" i="9" s="1"/>
  <c r="H84" i="9" s="1"/>
  <c r="J84" i="9" s="1"/>
  <c r="C83" i="9"/>
  <c r="G83" i="9" s="1"/>
  <c r="H83" i="9" s="1"/>
  <c r="J83" i="9" s="1"/>
  <c r="C82" i="9"/>
  <c r="G82" i="9" s="1"/>
  <c r="H82" i="9" s="1"/>
  <c r="J82" i="9" s="1"/>
  <c r="I81" i="9"/>
  <c r="K81" i="9" s="1"/>
  <c r="C81" i="9"/>
  <c r="G81" i="9" s="1"/>
  <c r="H81" i="9" s="1"/>
  <c r="J81" i="9" s="1"/>
  <c r="I80" i="9"/>
  <c r="K80" i="9" s="1"/>
  <c r="C80" i="9"/>
  <c r="G80" i="9" s="1"/>
  <c r="H80" i="9" s="1"/>
  <c r="J80" i="9" s="1"/>
  <c r="C79" i="9"/>
  <c r="G79" i="9" s="1"/>
  <c r="H79" i="9" s="1"/>
  <c r="J79" i="9" s="1"/>
  <c r="D78" i="9"/>
  <c r="I78" i="9" s="1"/>
  <c r="K78" i="9" s="1"/>
  <c r="C78" i="9"/>
  <c r="G78" i="9" s="1"/>
  <c r="H78" i="9" s="1"/>
  <c r="J78" i="9" s="1"/>
  <c r="D77" i="9"/>
  <c r="I77" i="9" s="1"/>
  <c r="K77" i="9" s="1"/>
  <c r="C77" i="9"/>
  <c r="G77" i="9" s="1"/>
  <c r="H77" i="9" s="1"/>
  <c r="J77" i="9" s="1"/>
  <c r="D76" i="9"/>
  <c r="I76" i="9" s="1"/>
  <c r="K76" i="9" s="1"/>
  <c r="C76" i="9"/>
  <c r="G76" i="9" s="1"/>
  <c r="H76" i="9" s="1"/>
  <c r="J76" i="9" s="1"/>
  <c r="D75" i="9"/>
  <c r="I75" i="9" s="1"/>
  <c r="K75" i="9" s="1"/>
  <c r="C75" i="9"/>
  <c r="G75" i="9" s="1"/>
  <c r="H75" i="9" s="1"/>
  <c r="J75" i="9" s="1"/>
  <c r="D74" i="9"/>
  <c r="I74" i="9" s="1"/>
  <c r="K74" i="9" s="1"/>
  <c r="C74" i="9"/>
  <c r="G74" i="9" s="1"/>
  <c r="H74" i="9" s="1"/>
  <c r="J74" i="9" s="1"/>
  <c r="D73" i="9"/>
  <c r="I73" i="9" s="1"/>
  <c r="K73" i="9" s="1"/>
  <c r="C73" i="9"/>
  <c r="G73" i="9" s="1"/>
  <c r="H73" i="9" s="1"/>
  <c r="J73" i="9" s="1"/>
  <c r="D72" i="9"/>
  <c r="I72" i="9" s="1"/>
  <c r="K72" i="9" s="1"/>
  <c r="C72" i="9"/>
  <c r="G72" i="9" s="1"/>
  <c r="H72" i="9" s="1"/>
  <c r="J72" i="9" s="1"/>
  <c r="D71" i="9"/>
  <c r="I71" i="9" s="1"/>
  <c r="K71" i="9" s="1"/>
  <c r="C71" i="9"/>
  <c r="G71" i="9" s="1"/>
  <c r="H71" i="9" s="1"/>
  <c r="J71" i="9" s="1"/>
  <c r="D70" i="9"/>
  <c r="I70" i="9" s="1"/>
  <c r="K70" i="9" s="1"/>
  <c r="C70" i="9"/>
  <c r="G70" i="9" s="1"/>
  <c r="H70" i="9" s="1"/>
  <c r="J70" i="9" s="1"/>
  <c r="D69" i="9"/>
  <c r="I69" i="9" s="1"/>
  <c r="K69" i="9" s="1"/>
  <c r="C69" i="9"/>
  <c r="G69" i="9" s="1"/>
  <c r="H69" i="9" s="1"/>
  <c r="J69" i="9" s="1"/>
  <c r="D68" i="9"/>
  <c r="I68" i="9" s="1"/>
  <c r="K68" i="9" s="1"/>
  <c r="C68" i="9"/>
  <c r="G68" i="9" s="1"/>
  <c r="H68" i="9" s="1"/>
  <c r="J68" i="9" s="1"/>
  <c r="D67" i="9"/>
  <c r="I67" i="9" s="1"/>
  <c r="K67" i="9" s="1"/>
  <c r="C67" i="9"/>
  <c r="G67" i="9" s="1"/>
  <c r="H67" i="9" s="1"/>
  <c r="J67" i="9" s="1"/>
  <c r="D66" i="9"/>
  <c r="I66" i="9" s="1"/>
  <c r="K66" i="9" s="1"/>
  <c r="C66" i="9"/>
  <c r="G66" i="9" s="1"/>
  <c r="H66" i="9" s="1"/>
  <c r="J66" i="9" s="1"/>
  <c r="G65" i="9"/>
  <c r="H65" i="9" s="1"/>
  <c r="J65" i="9" s="1"/>
  <c r="D65" i="9"/>
  <c r="I65" i="9" s="1"/>
  <c r="K65" i="9" s="1"/>
  <c r="C65" i="9"/>
  <c r="I64" i="9"/>
  <c r="K64" i="9" s="1"/>
  <c r="D64" i="9"/>
  <c r="C64" i="9"/>
  <c r="G64" i="9" s="1"/>
  <c r="H64" i="9" s="1"/>
  <c r="J64" i="9" s="1"/>
  <c r="I63" i="9"/>
  <c r="K63" i="9" s="1"/>
  <c r="D63" i="9"/>
  <c r="C63" i="9"/>
  <c r="G63" i="9" s="1"/>
  <c r="H63" i="9" s="1"/>
  <c r="J63" i="9" s="1"/>
  <c r="D62" i="9"/>
  <c r="I62" i="9" s="1"/>
  <c r="K62" i="9" s="1"/>
  <c r="C62" i="9"/>
  <c r="G62" i="9" s="1"/>
  <c r="H62" i="9" s="1"/>
  <c r="J62" i="9" s="1"/>
  <c r="D61" i="9"/>
  <c r="I61" i="9" s="1"/>
  <c r="K61" i="9" s="1"/>
  <c r="C61" i="9"/>
  <c r="G61" i="9" s="1"/>
  <c r="H61" i="9" s="1"/>
  <c r="J61" i="9" s="1"/>
  <c r="D60" i="9"/>
  <c r="I60" i="9" s="1"/>
  <c r="K60" i="9" s="1"/>
  <c r="C60" i="9"/>
  <c r="G60" i="9" s="1"/>
  <c r="H60" i="9" s="1"/>
  <c r="J60" i="9" s="1"/>
  <c r="D59" i="9"/>
  <c r="I59" i="9" s="1"/>
  <c r="K59" i="9" s="1"/>
  <c r="C59" i="9"/>
  <c r="G59" i="9" s="1"/>
  <c r="H59" i="9" s="1"/>
  <c r="J59" i="9" s="1"/>
  <c r="I58" i="9"/>
  <c r="K58" i="9" s="1"/>
  <c r="D58" i="9"/>
  <c r="C58" i="9"/>
  <c r="G58" i="9" s="1"/>
  <c r="H58" i="9" s="1"/>
  <c r="J58" i="9" s="1"/>
  <c r="I57" i="9"/>
  <c r="K57" i="9" s="1"/>
  <c r="D57" i="9"/>
  <c r="C57" i="9"/>
  <c r="G57" i="9" s="1"/>
  <c r="H57" i="9" s="1"/>
  <c r="J57" i="9" s="1"/>
  <c r="D56" i="9"/>
  <c r="I56" i="9" s="1"/>
  <c r="K56" i="9" s="1"/>
  <c r="C56" i="9"/>
  <c r="G56" i="9" s="1"/>
  <c r="H56" i="9" s="1"/>
  <c r="J56" i="9" s="1"/>
  <c r="D55" i="9"/>
  <c r="I55" i="9" s="1"/>
  <c r="K55" i="9" s="1"/>
  <c r="C55" i="9"/>
  <c r="G55" i="9" s="1"/>
  <c r="H55" i="9" s="1"/>
  <c r="J55" i="9" s="1"/>
  <c r="D54" i="9"/>
  <c r="I54" i="9" s="1"/>
  <c r="K54" i="9" s="1"/>
  <c r="C54" i="9"/>
  <c r="G54" i="9" s="1"/>
  <c r="H54" i="9" s="1"/>
  <c r="J54" i="9" s="1"/>
  <c r="D53" i="9"/>
  <c r="I53" i="9" s="1"/>
  <c r="K53" i="9" s="1"/>
  <c r="C53" i="9"/>
  <c r="G53" i="9" s="1"/>
  <c r="H53" i="9" s="1"/>
  <c r="J53" i="9" s="1"/>
  <c r="D52" i="9"/>
  <c r="I52" i="9" s="1"/>
  <c r="K52" i="9" s="1"/>
  <c r="C52" i="9"/>
  <c r="G52" i="9" s="1"/>
  <c r="H52" i="9" s="1"/>
  <c r="J52" i="9" s="1"/>
  <c r="D51" i="9"/>
  <c r="I51" i="9" s="1"/>
  <c r="K51" i="9" s="1"/>
  <c r="C51" i="9"/>
  <c r="G51" i="9" s="1"/>
  <c r="H51" i="9" s="1"/>
  <c r="J51" i="9" s="1"/>
  <c r="D50" i="9"/>
  <c r="I50" i="9" s="1"/>
  <c r="K50" i="9" s="1"/>
  <c r="C50" i="9"/>
  <c r="G50" i="9" s="1"/>
  <c r="H50" i="9" s="1"/>
  <c r="J50" i="9" s="1"/>
  <c r="D49" i="9"/>
  <c r="I49" i="9" s="1"/>
  <c r="K49" i="9" s="1"/>
  <c r="C49" i="9"/>
  <c r="G49" i="9" s="1"/>
  <c r="H49" i="9" s="1"/>
  <c r="J49" i="9" s="1"/>
  <c r="D48" i="9"/>
  <c r="I48" i="9" s="1"/>
  <c r="K48" i="9" s="1"/>
  <c r="C48" i="9"/>
  <c r="G48" i="9" s="1"/>
  <c r="H48" i="9" s="1"/>
  <c r="J48" i="9" s="1"/>
  <c r="G47" i="9"/>
  <c r="H47" i="9" s="1"/>
  <c r="J47" i="9" s="1"/>
  <c r="D47" i="9"/>
  <c r="I47" i="9" s="1"/>
  <c r="K47" i="9" s="1"/>
  <c r="C47" i="9"/>
  <c r="D46" i="9"/>
  <c r="I46" i="9" s="1"/>
  <c r="K46" i="9" s="1"/>
  <c r="C46" i="9"/>
  <c r="G46" i="9" s="1"/>
  <c r="H46" i="9" s="1"/>
  <c r="J46" i="9" s="1"/>
  <c r="D45" i="9"/>
  <c r="I45" i="9" s="1"/>
  <c r="K45" i="9" s="1"/>
  <c r="C45" i="9"/>
  <c r="G45" i="9" s="1"/>
  <c r="H45" i="9" s="1"/>
  <c r="J45" i="9" s="1"/>
  <c r="D44" i="9"/>
  <c r="I44" i="9" s="1"/>
  <c r="K44" i="9" s="1"/>
  <c r="C44" i="9"/>
  <c r="G44" i="9" s="1"/>
  <c r="H44" i="9" s="1"/>
  <c r="J44" i="9" s="1"/>
  <c r="G43" i="9"/>
  <c r="H43" i="9" s="1"/>
  <c r="J43" i="9" s="1"/>
  <c r="D43" i="9"/>
  <c r="I43" i="9" s="1"/>
  <c r="K43" i="9" s="1"/>
  <c r="C43" i="9"/>
  <c r="D42" i="9"/>
  <c r="I42" i="9" s="1"/>
  <c r="K42" i="9" s="1"/>
  <c r="C42" i="9"/>
  <c r="G42" i="9" s="1"/>
  <c r="H42" i="9" s="1"/>
  <c r="J42" i="9" s="1"/>
  <c r="D41" i="9"/>
  <c r="I41" i="9" s="1"/>
  <c r="K41" i="9" s="1"/>
  <c r="C41" i="9"/>
  <c r="G41" i="9" s="1"/>
  <c r="H41" i="9" s="1"/>
  <c r="J41" i="9" s="1"/>
  <c r="D40" i="9"/>
  <c r="I40" i="9" s="1"/>
  <c r="K40" i="9" s="1"/>
  <c r="C40" i="9"/>
  <c r="G40" i="9" s="1"/>
  <c r="H40" i="9" s="1"/>
  <c r="J40" i="9" s="1"/>
  <c r="D39" i="9"/>
  <c r="I39" i="9" s="1"/>
  <c r="K39" i="9" s="1"/>
  <c r="C39" i="9"/>
  <c r="G39" i="9" s="1"/>
  <c r="H39" i="9" s="1"/>
  <c r="J39" i="9" s="1"/>
  <c r="D38" i="9"/>
  <c r="I38" i="9" s="1"/>
  <c r="K38" i="9" s="1"/>
  <c r="C38" i="9"/>
  <c r="G38" i="9" s="1"/>
  <c r="H38" i="9" s="1"/>
  <c r="J38" i="9" s="1"/>
  <c r="D37" i="9"/>
  <c r="I37" i="9" s="1"/>
  <c r="K37" i="9" s="1"/>
  <c r="C37" i="9"/>
  <c r="G37" i="9" s="1"/>
  <c r="H37" i="9" s="1"/>
  <c r="J37" i="9" s="1"/>
  <c r="D36" i="9"/>
  <c r="I36" i="9" s="1"/>
  <c r="K36" i="9" s="1"/>
  <c r="C36" i="9"/>
  <c r="G36" i="9" s="1"/>
  <c r="H36" i="9" s="1"/>
  <c r="J36" i="9" s="1"/>
  <c r="G35" i="9"/>
  <c r="H35" i="9" s="1"/>
  <c r="J35" i="9" s="1"/>
  <c r="D35" i="9"/>
  <c r="I35" i="9" s="1"/>
  <c r="K35" i="9" s="1"/>
  <c r="C35" i="9"/>
  <c r="D34" i="9"/>
  <c r="I34" i="9" s="1"/>
  <c r="K34" i="9" s="1"/>
  <c r="C34" i="9"/>
  <c r="G34" i="9" s="1"/>
  <c r="H34" i="9" s="1"/>
  <c r="J34" i="9" s="1"/>
  <c r="I33" i="9"/>
  <c r="K33" i="9" s="1"/>
  <c r="D33" i="9"/>
  <c r="C33" i="9"/>
  <c r="G33" i="9" s="1"/>
  <c r="H33" i="9" s="1"/>
  <c r="J33" i="9" s="1"/>
  <c r="D32" i="9"/>
  <c r="I32" i="9" s="1"/>
  <c r="K32" i="9" s="1"/>
  <c r="C32" i="9"/>
  <c r="G32" i="9" s="1"/>
  <c r="H32" i="9" s="1"/>
  <c r="J32" i="9" s="1"/>
  <c r="G31" i="9"/>
  <c r="H31" i="9" s="1"/>
  <c r="J31" i="9" s="1"/>
  <c r="D31" i="9"/>
  <c r="I31" i="9" s="1"/>
  <c r="K31" i="9" s="1"/>
  <c r="C31" i="9"/>
  <c r="D30" i="9"/>
  <c r="I30" i="9" s="1"/>
  <c r="K30" i="9" s="1"/>
  <c r="C30" i="9"/>
  <c r="G30" i="9" s="1"/>
  <c r="H30" i="9" s="1"/>
  <c r="J30" i="9" s="1"/>
  <c r="D29" i="9"/>
  <c r="I29" i="9" s="1"/>
  <c r="K29" i="9" s="1"/>
  <c r="C29" i="9"/>
  <c r="G29" i="9" s="1"/>
  <c r="H29" i="9" s="1"/>
  <c r="J29" i="9" s="1"/>
  <c r="D28" i="9"/>
  <c r="I28" i="9" s="1"/>
  <c r="K28" i="9" s="1"/>
  <c r="C28" i="9"/>
  <c r="G28" i="9" s="1"/>
  <c r="H28" i="9" s="1"/>
  <c r="J28" i="9" s="1"/>
  <c r="D27" i="9"/>
  <c r="I27" i="9" s="1"/>
  <c r="K27" i="9" s="1"/>
  <c r="C27" i="9"/>
  <c r="G27" i="9" s="1"/>
  <c r="H27" i="9" s="1"/>
  <c r="J27" i="9" s="1"/>
  <c r="D26" i="9"/>
  <c r="I26" i="9" s="1"/>
  <c r="K26" i="9" s="1"/>
  <c r="C26" i="9"/>
  <c r="G26" i="9" s="1"/>
  <c r="H26" i="9" s="1"/>
  <c r="J26" i="9" s="1"/>
  <c r="D25" i="9"/>
  <c r="I25" i="9" s="1"/>
  <c r="K25" i="9" s="1"/>
  <c r="C25" i="9"/>
  <c r="G25" i="9" s="1"/>
  <c r="H25" i="9" s="1"/>
  <c r="J25" i="9" s="1"/>
  <c r="I24" i="9"/>
  <c r="K24" i="9" s="1"/>
  <c r="D24" i="9"/>
  <c r="C24" i="9"/>
  <c r="G24" i="9" s="1"/>
  <c r="H24" i="9" s="1"/>
  <c r="J24" i="9" s="1"/>
  <c r="I23" i="9"/>
  <c r="K23" i="9" s="1"/>
  <c r="D23" i="9"/>
  <c r="C23" i="9"/>
  <c r="G23" i="9" s="1"/>
  <c r="H23" i="9" s="1"/>
  <c r="J23" i="9" s="1"/>
  <c r="D22" i="9"/>
  <c r="I22" i="9" s="1"/>
  <c r="K22" i="9" s="1"/>
  <c r="C22" i="9"/>
  <c r="G22" i="9" s="1"/>
  <c r="H22" i="9" s="1"/>
  <c r="J22" i="9" s="1"/>
  <c r="I21" i="9"/>
  <c r="K21" i="9" s="1"/>
  <c r="D21" i="9"/>
  <c r="C21" i="9"/>
  <c r="G21" i="9" s="1"/>
  <c r="H21" i="9" s="1"/>
  <c r="J21" i="9" s="1"/>
  <c r="I20" i="9"/>
  <c r="K20" i="9" s="1"/>
  <c r="D20" i="9"/>
  <c r="C20" i="9"/>
  <c r="G20" i="9" s="1"/>
  <c r="H20" i="9" s="1"/>
  <c r="J20" i="9" s="1"/>
  <c r="D19" i="9"/>
  <c r="I19" i="9" s="1"/>
  <c r="K19" i="9" s="1"/>
  <c r="C19" i="9"/>
  <c r="G19" i="9" s="1"/>
  <c r="H19" i="9" s="1"/>
  <c r="J19" i="9" s="1"/>
  <c r="D18" i="9"/>
  <c r="I18" i="9" s="1"/>
  <c r="K18" i="9" s="1"/>
  <c r="C18" i="9"/>
  <c r="G18" i="9" s="1"/>
  <c r="H18" i="9" s="1"/>
  <c r="J18" i="9" s="1"/>
  <c r="H17" i="9"/>
  <c r="J17" i="9" s="1"/>
  <c r="G17" i="9"/>
  <c r="D17" i="9"/>
  <c r="I17" i="9" s="1"/>
  <c r="K17" i="9" s="1"/>
  <c r="C17" i="9"/>
  <c r="D16" i="9"/>
  <c r="I16" i="9" s="1"/>
  <c r="K16" i="9" s="1"/>
  <c r="C16" i="9"/>
  <c r="G16" i="9" s="1"/>
  <c r="H16" i="9" s="1"/>
  <c r="J16" i="9" s="1"/>
  <c r="I15" i="9"/>
  <c r="K15" i="9" s="1"/>
  <c r="D15" i="9"/>
  <c r="C15" i="9"/>
  <c r="G15" i="9" s="1"/>
  <c r="H15" i="9" s="1"/>
  <c r="J15" i="9" s="1"/>
  <c r="I14" i="9"/>
  <c r="K14" i="9" s="1"/>
  <c r="C14" i="9"/>
  <c r="G14" i="9" s="1"/>
  <c r="H14" i="9" s="1"/>
  <c r="J14" i="9" s="1"/>
  <c r="C13" i="9"/>
  <c r="G13" i="9" s="1"/>
  <c r="H13" i="9" s="1"/>
  <c r="J13" i="9" s="1"/>
  <c r="I12" i="9"/>
  <c r="K12" i="9" s="1"/>
  <c r="C12" i="9"/>
  <c r="G12" i="9" s="1"/>
  <c r="H12" i="9" s="1"/>
  <c r="J12" i="9" s="1"/>
  <c r="I11" i="9"/>
  <c r="K11" i="9" s="1"/>
  <c r="C11" i="9"/>
  <c r="G11" i="9" s="1"/>
  <c r="H11" i="9" s="1"/>
  <c r="J11" i="9" s="1"/>
  <c r="D10" i="9"/>
  <c r="I10" i="9" s="1"/>
  <c r="K10" i="9" s="1"/>
  <c r="C10" i="9"/>
  <c r="G10" i="9" s="1"/>
  <c r="H10" i="9" s="1"/>
  <c r="J10" i="9" s="1"/>
  <c r="D9" i="9"/>
  <c r="I9" i="9" s="1"/>
  <c r="K9" i="9" s="1"/>
  <c r="C9" i="9"/>
  <c r="G9" i="9" s="1"/>
  <c r="H9" i="9" s="1"/>
  <c r="J9" i="9" s="1"/>
  <c r="D8" i="9"/>
  <c r="I8" i="9" s="1"/>
  <c r="K8" i="9" s="1"/>
  <c r="C8" i="9"/>
  <c r="G8" i="9" s="1"/>
  <c r="H8" i="9" s="1"/>
  <c r="J8" i="9" s="1"/>
  <c r="D7" i="9"/>
  <c r="I7" i="9" s="1"/>
  <c r="K7" i="9" s="1"/>
  <c r="C7" i="9"/>
  <c r="G7" i="9" s="1"/>
  <c r="H7" i="9" s="1"/>
  <c r="J7" i="9" s="1"/>
  <c r="D6" i="9"/>
  <c r="I6" i="9" s="1"/>
  <c r="K6" i="9" s="1"/>
  <c r="C6" i="9"/>
  <c r="G6" i="9" s="1"/>
  <c r="H6" i="9" s="1"/>
  <c r="J6" i="9" s="1"/>
  <c r="D5" i="9"/>
  <c r="I5" i="9" s="1"/>
  <c r="K5" i="9" s="1"/>
  <c r="C5" i="9"/>
  <c r="G5" i="9" s="1"/>
  <c r="J5" i="9" s="1"/>
  <c r="P4" i="9"/>
  <c r="D4" i="9"/>
  <c r="I4" i="9" s="1"/>
  <c r="K4" i="9" s="1"/>
  <c r="C4" i="9"/>
  <c r="G4" i="9" s="1"/>
  <c r="H4" i="9" s="1"/>
  <c r="J4" i="9" s="1"/>
  <c r="I3" i="9"/>
  <c r="K3" i="9" s="1"/>
  <c r="D3" i="9"/>
  <c r="C3" i="9"/>
  <c r="G3" i="9" s="1"/>
  <c r="J3" i="9" s="1"/>
  <c r="K2" i="9"/>
  <c r="H2" i="9"/>
  <c r="J2" i="9" s="1"/>
  <c r="I62" i="7"/>
  <c r="K62" i="7" s="1"/>
  <c r="J62" i="7"/>
  <c r="I63" i="7"/>
  <c r="K63" i="7" s="1"/>
  <c r="J63" i="7"/>
  <c r="I64" i="7"/>
  <c r="K64" i="7" s="1"/>
  <c r="J64" i="7"/>
  <c r="I65" i="7"/>
  <c r="J65" i="7"/>
  <c r="K65" i="7"/>
  <c r="I66" i="7"/>
  <c r="K66" i="7" s="1"/>
  <c r="J66" i="7"/>
  <c r="I67" i="7"/>
  <c r="K67" i="7" s="1"/>
  <c r="J67" i="7"/>
  <c r="I68" i="7"/>
  <c r="K68" i="7" s="1"/>
  <c r="J68" i="7"/>
  <c r="I69" i="7"/>
  <c r="J69" i="7"/>
  <c r="K69" i="7"/>
  <c r="I70" i="7"/>
  <c r="K70" i="7" s="1"/>
  <c r="J70" i="7"/>
  <c r="I71" i="7"/>
  <c r="K71" i="7" s="1"/>
  <c r="J71" i="7"/>
  <c r="I72" i="7"/>
  <c r="K72" i="7" s="1"/>
  <c r="J72" i="7"/>
  <c r="I73" i="7"/>
  <c r="J73" i="7"/>
  <c r="K73" i="7"/>
  <c r="I74" i="7"/>
  <c r="K74" i="7" s="1"/>
  <c r="J74" i="7"/>
  <c r="I75" i="7"/>
  <c r="K75" i="7" s="1"/>
  <c r="J75" i="7"/>
  <c r="I76" i="7"/>
  <c r="K76" i="7" s="1"/>
  <c r="J76" i="7"/>
  <c r="I77" i="7"/>
  <c r="J77" i="7"/>
  <c r="K77" i="7"/>
  <c r="I78" i="7"/>
  <c r="K78" i="7" s="1"/>
  <c r="J78" i="7"/>
  <c r="I79" i="7"/>
  <c r="K79" i="7" s="1"/>
  <c r="J79" i="7"/>
  <c r="I80" i="7"/>
  <c r="K80" i="7" s="1"/>
  <c r="J80" i="7"/>
  <c r="I81" i="7"/>
  <c r="J81" i="7"/>
  <c r="K81" i="7"/>
  <c r="I82" i="7"/>
  <c r="K82" i="7" s="1"/>
  <c r="J82" i="7"/>
  <c r="I83" i="7"/>
  <c r="K83" i="7" s="1"/>
  <c r="J83" i="7"/>
  <c r="I84" i="7"/>
  <c r="K84" i="7" s="1"/>
  <c r="J84" i="7"/>
  <c r="I85" i="7"/>
  <c r="J85" i="7"/>
  <c r="K85" i="7"/>
  <c r="I86" i="7"/>
  <c r="K86" i="7" s="1"/>
  <c r="J86" i="7"/>
  <c r="I87" i="7"/>
  <c r="K87" i="7" s="1"/>
  <c r="J87" i="7"/>
  <c r="I88" i="7"/>
  <c r="K88" i="7" s="1"/>
  <c r="J88" i="7"/>
  <c r="I89" i="7"/>
  <c r="J89" i="7"/>
  <c r="K89" i="7"/>
  <c r="I90" i="7"/>
  <c r="K90" i="7" s="1"/>
  <c r="J90" i="7"/>
  <c r="I91" i="7"/>
  <c r="K91" i="7" s="1"/>
  <c r="J91" i="7"/>
  <c r="I92" i="7"/>
  <c r="K92" i="7" s="1"/>
  <c r="J92" i="7"/>
  <c r="I93" i="7"/>
  <c r="J93" i="7"/>
  <c r="K93" i="7"/>
  <c r="I94" i="7"/>
  <c r="K94" i="7" s="1"/>
  <c r="J94" i="7"/>
  <c r="I95" i="7"/>
  <c r="K95" i="7" s="1"/>
  <c r="J95" i="7"/>
  <c r="I96" i="7"/>
  <c r="K96" i="7" s="1"/>
  <c r="J96" i="7"/>
  <c r="I97" i="7"/>
  <c r="J97" i="7"/>
  <c r="K97" i="7"/>
  <c r="I98" i="7"/>
  <c r="K98" i="7" s="1"/>
  <c r="J98" i="7"/>
  <c r="I99" i="7"/>
  <c r="K99" i="7" s="1"/>
  <c r="J99" i="7"/>
  <c r="I100" i="7"/>
  <c r="K100" i="7" s="1"/>
  <c r="J100" i="7"/>
  <c r="I101" i="7"/>
  <c r="J101" i="7"/>
  <c r="K101" i="7"/>
  <c r="I102" i="7"/>
  <c r="K102" i="7" s="1"/>
  <c r="J102" i="7"/>
  <c r="I103" i="7"/>
  <c r="K103" i="7" s="1"/>
  <c r="J103" i="7"/>
  <c r="I104" i="7"/>
  <c r="K104" i="7" s="1"/>
  <c r="J104" i="7"/>
  <c r="I105" i="7"/>
  <c r="J105" i="7"/>
  <c r="K105" i="7"/>
  <c r="I106" i="7"/>
  <c r="K106" i="7" s="1"/>
  <c r="J106" i="7"/>
  <c r="I107" i="7"/>
  <c r="K107" i="7" s="1"/>
  <c r="J107" i="7"/>
  <c r="I108" i="7"/>
  <c r="K108" i="7" s="1"/>
  <c r="J108" i="7"/>
  <c r="I109" i="7"/>
  <c r="J109" i="7"/>
  <c r="K109" i="7"/>
  <c r="I110" i="7"/>
  <c r="K110" i="7" s="1"/>
  <c r="J110" i="7"/>
  <c r="I111" i="7"/>
  <c r="K111" i="7" s="1"/>
  <c r="J111" i="7"/>
  <c r="I112" i="7"/>
  <c r="K112" i="7" s="1"/>
  <c r="J112" i="7"/>
  <c r="H62" i="7"/>
  <c r="H63" i="7"/>
  <c r="H64" i="7"/>
  <c r="H65" i="7"/>
  <c r="H66" i="7"/>
  <c r="H67" i="7"/>
  <c r="H68" i="7"/>
  <c r="H69" i="7"/>
  <c r="H70" i="7"/>
  <c r="H71" i="7"/>
  <c r="H72" i="7"/>
  <c r="H73" i="7"/>
  <c r="H74" i="7"/>
  <c r="H75" i="7"/>
  <c r="H76" i="7"/>
  <c r="H77" i="7"/>
  <c r="H78" i="7"/>
  <c r="H79" i="7"/>
  <c r="H80" i="7"/>
  <c r="H81" i="7"/>
  <c r="H82" i="7"/>
  <c r="H83" i="7"/>
  <c r="H84" i="7"/>
  <c r="H85" i="7"/>
  <c r="H86" i="7"/>
  <c r="H87" i="7"/>
  <c r="H88" i="7"/>
  <c r="H89" i="7"/>
  <c r="H90" i="7"/>
  <c r="H91" i="7"/>
  <c r="H92" i="7"/>
  <c r="H93" i="7"/>
  <c r="H94" i="7"/>
  <c r="H95" i="7"/>
  <c r="H96" i="7"/>
  <c r="H97" i="7"/>
  <c r="H98" i="7"/>
  <c r="H99" i="7"/>
  <c r="H100" i="7"/>
  <c r="H101" i="7"/>
  <c r="H102" i="7"/>
  <c r="H103" i="7"/>
  <c r="H104" i="7"/>
  <c r="H105" i="7"/>
  <c r="H106" i="7"/>
  <c r="H107" i="7"/>
  <c r="H108" i="7"/>
  <c r="H109" i="7"/>
  <c r="H110" i="7"/>
  <c r="H111" i="7"/>
  <c r="H112" i="7"/>
  <c r="G71" i="7"/>
  <c r="G72" i="7"/>
  <c r="G83" i="7"/>
  <c r="G84" i="7"/>
  <c r="G95" i="7"/>
  <c r="G96" i="7"/>
  <c r="G108" i="7"/>
  <c r="D103" i="7"/>
  <c r="D104" i="7"/>
  <c r="D105" i="7"/>
  <c r="D106" i="7"/>
  <c r="D107" i="7"/>
  <c r="D108" i="7"/>
  <c r="D109" i="7"/>
  <c r="D110" i="7"/>
  <c r="D111" i="7"/>
  <c r="D112" i="7"/>
  <c r="D102" i="7"/>
  <c r="D80" i="7"/>
  <c r="D81" i="7"/>
  <c r="D82" i="7"/>
  <c r="D83" i="7"/>
  <c r="D84" i="7"/>
  <c r="D85" i="7"/>
  <c r="D86" i="7"/>
  <c r="D87" i="7"/>
  <c r="D88" i="7"/>
  <c r="D89" i="7"/>
  <c r="D90" i="7"/>
  <c r="D91" i="7"/>
  <c r="D92" i="7"/>
  <c r="D93" i="7"/>
  <c r="D94" i="7"/>
  <c r="D95" i="7"/>
  <c r="D96" i="7"/>
  <c r="D97" i="7"/>
  <c r="D98" i="7"/>
  <c r="D99" i="7"/>
  <c r="D100" i="7"/>
  <c r="D101" i="7"/>
  <c r="D79" i="7"/>
  <c r="D62" i="7"/>
  <c r="D63" i="7"/>
  <c r="D64" i="7"/>
  <c r="D65" i="7"/>
  <c r="D66" i="7"/>
  <c r="D67" i="7"/>
  <c r="D68" i="7"/>
  <c r="D69" i="7"/>
  <c r="D70" i="7"/>
  <c r="D71" i="7"/>
  <c r="D72" i="7"/>
  <c r="D73" i="7"/>
  <c r="D74" i="7"/>
  <c r="D75" i="7"/>
  <c r="D76" i="7"/>
  <c r="D77" i="7"/>
  <c r="D78" i="7"/>
  <c r="C103" i="7"/>
  <c r="G103" i="7" s="1"/>
  <c r="C104" i="7"/>
  <c r="G104" i="7" s="1"/>
  <c r="C105" i="7"/>
  <c r="G105" i="7" s="1"/>
  <c r="C106" i="7"/>
  <c r="G106" i="7" s="1"/>
  <c r="C107" i="7"/>
  <c r="G107" i="7" s="1"/>
  <c r="C108" i="7"/>
  <c r="C109" i="7"/>
  <c r="G109" i="7" s="1"/>
  <c r="C110" i="7"/>
  <c r="G110" i="7" s="1"/>
  <c r="C111" i="7"/>
  <c r="G111" i="7" s="1"/>
  <c r="C112" i="7"/>
  <c r="G112" i="7" s="1"/>
  <c r="C102" i="7"/>
  <c r="G102" i="7" s="1"/>
  <c r="C80" i="7"/>
  <c r="G80" i="7" s="1"/>
  <c r="C81" i="7"/>
  <c r="G81" i="7" s="1"/>
  <c r="C82" i="7"/>
  <c r="G82" i="7" s="1"/>
  <c r="C83" i="7"/>
  <c r="C84" i="7"/>
  <c r="C85" i="7"/>
  <c r="G85" i="7" s="1"/>
  <c r="C86" i="7"/>
  <c r="G86" i="7" s="1"/>
  <c r="C87" i="7"/>
  <c r="G87" i="7" s="1"/>
  <c r="C88" i="7"/>
  <c r="G88" i="7" s="1"/>
  <c r="C89" i="7"/>
  <c r="G89" i="7" s="1"/>
  <c r="C90" i="7"/>
  <c r="G90" i="7" s="1"/>
  <c r="C91" i="7"/>
  <c r="G91" i="7" s="1"/>
  <c r="C92" i="7"/>
  <c r="G92" i="7" s="1"/>
  <c r="C93" i="7"/>
  <c r="G93" i="7" s="1"/>
  <c r="C94" i="7"/>
  <c r="G94" i="7" s="1"/>
  <c r="C95" i="7"/>
  <c r="C96" i="7"/>
  <c r="C97" i="7"/>
  <c r="G97" i="7" s="1"/>
  <c r="C98" i="7"/>
  <c r="G98" i="7" s="1"/>
  <c r="C99" i="7"/>
  <c r="G99" i="7" s="1"/>
  <c r="C100" i="7"/>
  <c r="G100" i="7" s="1"/>
  <c r="C101" i="7"/>
  <c r="G101" i="7" s="1"/>
  <c r="C79" i="7"/>
  <c r="G79" i="7" s="1"/>
  <c r="C62" i="7"/>
  <c r="G62" i="7" s="1"/>
  <c r="C63" i="7"/>
  <c r="G63" i="7" s="1"/>
  <c r="C64" i="7"/>
  <c r="G64" i="7" s="1"/>
  <c r="C65" i="7"/>
  <c r="G65" i="7" s="1"/>
  <c r="C66" i="7"/>
  <c r="G66" i="7" s="1"/>
  <c r="C67" i="7"/>
  <c r="G67" i="7" s="1"/>
  <c r="C68" i="7"/>
  <c r="G68" i="7" s="1"/>
  <c r="C69" i="7"/>
  <c r="G69" i="7" s="1"/>
  <c r="C70" i="7"/>
  <c r="G70" i="7" s="1"/>
  <c r="C71" i="7"/>
  <c r="C72" i="7"/>
  <c r="C73" i="7"/>
  <c r="G73" i="7" s="1"/>
  <c r="C74" i="7"/>
  <c r="G74" i="7" s="1"/>
  <c r="C75" i="7"/>
  <c r="G75" i="7" s="1"/>
  <c r="C76" i="7"/>
  <c r="G76" i="7" s="1"/>
  <c r="C77" i="7"/>
  <c r="G77" i="7" s="1"/>
  <c r="C78" i="7"/>
  <c r="G78" i="7" s="1"/>
  <c r="D61" i="7"/>
  <c r="I61" i="7" s="1"/>
  <c r="K61" i="7" s="1"/>
  <c r="C61" i="7"/>
  <c r="G61" i="7" s="1"/>
  <c r="H61" i="7" s="1"/>
  <c r="J61" i="7" s="1"/>
  <c r="D60" i="7"/>
  <c r="I60" i="7" s="1"/>
  <c r="K60" i="7" s="1"/>
  <c r="C60" i="7"/>
  <c r="G60" i="7" s="1"/>
  <c r="H60" i="7" s="1"/>
  <c r="J60" i="7" s="1"/>
  <c r="D59" i="7"/>
  <c r="I59" i="7" s="1"/>
  <c r="K59" i="7" s="1"/>
  <c r="C59" i="7"/>
  <c r="G59" i="7" s="1"/>
  <c r="H59" i="7" s="1"/>
  <c r="J59" i="7" s="1"/>
  <c r="D58" i="7"/>
  <c r="I58" i="7" s="1"/>
  <c r="K58" i="7" s="1"/>
  <c r="C58" i="7"/>
  <c r="G58" i="7" s="1"/>
  <c r="H58" i="7" s="1"/>
  <c r="J58" i="7" s="1"/>
  <c r="D57" i="7"/>
  <c r="I57" i="7" s="1"/>
  <c r="K57" i="7" s="1"/>
  <c r="C57" i="7"/>
  <c r="G57" i="7" s="1"/>
  <c r="H57" i="7" s="1"/>
  <c r="J57" i="7" s="1"/>
  <c r="D56" i="7"/>
  <c r="I56" i="7" s="1"/>
  <c r="K56" i="7" s="1"/>
  <c r="C56" i="7"/>
  <c r="G56" i="7" s="1"/>
  <c r="H56" i="7" s="1"/>
  <c r="J56" i="7" s="1"/>
  <c r="D55" i="7"/>
  <c r="I55" i="7" s="1"/>
  <c r="K55" i="7" s="1"/>
  <c r="C55" i="7"/>
  <c r="G55" i="7" s="1"/>
  <c r="H55" i="7" s="1"/>
  <c r="J55" i="7" s="1"/>
  <c r="D54" i="7"/>
  <c r="I54" i="7" s="1"/>
  <c r="K54" i="7" s="1"/>
  <c r="C54" i="7"/>
  <c r="G54" i="7" s="1"/>
  <c r="H54" i="7" s="1"/>
  <c r="J54" i="7" s="1"/>
  <c r="D53" i="7"/>
  <c r="I53" i="7" s="1"/>
  <c r="K53" i="7" s="1"/>
  <c r="C53" i="7"/>
  <c r="G53" i="7" s="1"/>
  <c r="H53" i="7" s="1"/>
  <c r="J53" i="7" s="1"/>
  <c r="D52" i="7"/>
  <c r="I52" i="7" s="1"/>
  <c r="K52" i="7" s="1"/>
  <c r="C52" i="7"/>
  <c r="G52" i="7" s="1"/>
  <c r="H52" i="7" s="1"/>
  <c r="J52" i="7" s="1"/>
  <c r="G51" i="7"/>
  <c r="H51" i="7" s="1"/>
  <c r="J51" i="7" s="1"/>
  <c r="D51" i="7"/>
  <c r="I51" i="7" s="1"/>
  <c r="K51" i="7" s="1"/>
  <c r="C51" i="7"/>
  <c r="D50" i="7"/>
  <c r="I50" i="7" s="1"/>
  <c r="K50" i="7" s="1"/>
  <c r="C50" i="7"/>
  <c r="G50" i="7" s="1"/>
  <c r="H50" i="7" s="1"/>
  <c r="J50" i="7" s="1"/>
  <c r="D49" i="7"/>
  <c r="I49" i="7" s="1"/>
  <c r="K49" i="7" s="1"/>
  <c r="C49" i="7"/>
  <c r="G49" i="7" s="1"/>
  <c r="H49" i="7" s="1"/>
  <c r="J49" i="7" s="1"/>
  <c r="D48" i="7"/>
  <c r="I48" i="7" s="1"/>
  <c r="K48" i="7" s="1"/>
  <c r="C48" i="7"/>
  <c r="G48" i="7" s="1"/>
  <c r="H48" i="7" s="1"/>
  <c r="J48" i="7" s="1"/>
  <c r="D47" i="7"/>
  <c r="I47" i="7" s="1"/>
  <c r="K47" i="7" s="1"/>
  <c r="C47" i="7"/>
  <c r="G47" i="7" s="1"/>
  <c r="H47" i="7" s="1"/>
  <c r="J47" i="7" s="1"/>
  <c r="D46" i="7"/>
  <c r="I46" i="7" s="1"/>
  <c r="K46" i="7" s="1"/>
  <c r="C46" i="7"/>
  <c r="G46" i="7" s="1"/>
  <c r="H46" i="7" s="1"/>
  <c r="J46" i="7" s="1"/>
  <c r="D45" i="7"/>
  <c r="I45" i="7" s="1"/>
  <c r="K45" i="7" s="1"/>
  <c r="C45" i="7"/>
  <c r="G45" i="7" s="1"/>
  <c r="H45" i="7" s="1"/>
  <c r="J45" i="7" s="1"/>
  <c r="D44" i="7"/>
  <c r="I44" i="7" s="1"/>
  <c r="K44" i="7" s="1"/>
  <c r="C44" i="7"/>
  <c r="G44" i="7" s="1"/>
  <c r="H44" i="7" s="1"/>
  <c r="J44" i="7" s="1"/>
  <c r="D43" i="7"/>
  <c r="I43" i="7" s="1"/>
  <c r="K43" i="7" s="1"/>
  <c r="C43" i="7"/>
  <c r="G43" i="7" s="1"/>
  <c r="H43" i="7" s="1"/>
  <c r="J43" i="7" s="1"/>
  <c r="D42" i="7"/>
  <c r="I42" i="7" s="1"/>
  <c r="K42" i="7" s="1"/>
  <c r="C42" i="7"/>
  <c r="G42" i="7" s="1"/>
  <c r="H42" i="7" s="1"/>
  <c r="J42" i="7" s="1"/>
  <c r="I41" i="7"/>
  <c r="K41" i="7" s="1"/>
  <c r="D41" i="7"/>
  <c r="C41" i="7"/>
  <c r="G41" i="7" s="1"/>
  <c r="H41" i="7" s="1"/>
  <c r="J41" i="7" s="1"/>
  <c r="D40" i="7"/>
  <c r="I40" i="7" s="1"/>
  <c r="K40" i="7" s="1"/>
  <c r="C40" i="7"/>
  <c r="G40" i="7" s="1"/>
  <c r="H40" i="7" s="1"/>
  <c r="J40" i="7" s="1"/>
  <c r="D39" i="7"/>
  <c r="I39" i="7" s="1"/>
  <c r="K39" i="7" s="1"/>
  <c r="C39" i="7"/>
  <c r="G39" i="7" s="1"/>
  <c r="H39" i="7" s="1"/>
  <c r="J39" i="7" s="1"/>
  <c r="D38" i="7"/>
  <c r="I38" i="7" s="1"/>
  <c r="K38" i="7" s="1"/>
  <c r="C38" i="7"/>
  <c r="G38" i="7" s="1"/>
  <c r="H38" i="7" s="1"/>
  <c r="J38" i="7" s="1"/>
  <c r="D37" i="7"/>
  <c r="I37" i="7" s="1"/>
  <c r="K37" i="7" s="1"/>
  <c r="C37" i="7"/>
  <c r="G37" i="7" s="1"/>
  <c r="H37" i="7" s="1"/>
  <c r="J37" i="7" s="1"/>
  <c r="D36" i="7"/>
  <c r="I36" i="7" s="1"/>
  <c r="K36" i="7" s="1"/>
  <c r="C36" i="7"/>
  <c r="G36" i="7" s="1"/>
  <c r="H36" i="7" s="1"/>
  <c r="J36" i="7" s="1"/>
  <c r="D35" i="7"/>
  <c r="I35" i="7" s="1"/>
  <c r="K35" i="7" s="1"/>
  <c r="C35" i="7"/>
  <c r="G35" i="7" s="1"/>
  <c r="H35" i="7" s="1"/>
  <c r="J35" i="7" s="1"/>
  <c r="I34" i="7"/>
  <c r="K34" i="7" s="1"/>
  <c r="D34" i="7"/>
  <c r="C34" i="7"/>
  <c r="G34" i="7" s="1"/>
  <c r="H34" i="7" s="1"/>
  <c r="J34" i="7" s="1"/>
  <c r="D33" i="7"/>
  <c r="I33" i="7" s="1"/>
  <c r="K33" i="7" s="1"/>
  <c r="C33" i="7"/>
  <c r="G33" i="7" s="1"/>
  <c r="H33" i="7" s="1"/>
  <c r="J33" i="7" s="1"/>
  <c r="D32" i="7"/>
  <c r="I32" i="7" s="1"/>
  <c r="K32" i="7" s="1"/>
  <c r="C32" i="7"/>
  <c r="G32" i="7" s="1"/>
  <c r="H32" i="7" s="1"/>
  <c r="J32" i="7" s="1"/>
  <c r="G31" i="7"/>
  <c r="H31" i="7" s="1"/>
  <c r="J31" i="7" s="1"/>
  <c r="D31" i="7"/>
  <c r="I31" i="7" s="1"/>
  <c r="K31" i="7" s="1"/>
  <c r="C31" i="7"/>
  <c r="D30" i="7"/>
  <c r="I30" i="7" s="1"/>
  <c r="K30" i="7" s="1"/>
  <c r="C30" i="7"/>
  <c r="G30" i="7" s="1"/>
  <c r="H30" i="7" s="1"/>
  <c r="J30" i="7" s="1"/>
  <c r="D29" i="7"/>
  <c r="I29" i="7" s="1"/>
  <c r="K29" i="7" s="1"/>
  <c r="C29" i="7"/>
  <c r="G29" i="7" s="1"/>
  <c r="H29" i="7" s="1"/>
  <c r="J29" i="7" s="1"/>
  <c r="D28" i="7"/>
  <c r="I28" i="7" s="1"/>
  <c r="K28" i="7" s="1"/>
  <c r="C28" i="7"/>
  <c r="G28" i="7" s="1"/>
  <c r="H28" i="7" s="1"/>
  <c r="J28" i="7" s="1"/>
  <c r="G27" i="7"/>
  <c r="H27" i="7" s="1"/>
  <c r="J27" i="7" s="1"/>
  <c r="D27" i="7"/>
  <c r="I27" i="7" s="1"/>
  <c r="K27" i="7" s="1"/>
  <c r="C27" i="7"/>
  <c r="D26" i="7"/>
  <c r="I26" i="7" s="1"/>
  <c r="K26" i="7" s="1"/>
  <c r="C26" i="7"/>
  <c r="G26" i="7" s="1"/>
  <c r="H26" i="7" s="1"/>
  <c r="J26" i="7" s="1"/>
  <c r="D25" i="7"/>
  <c r="I25" i="7" s="1"/>
  <c r="K25" i="7" s="1"/>
  <c r="C25" i="7"/>
  <c r="G25" i="7" s="1"/>
  <c r="H25" i="7" s="1"/>
  <c r="J25" i="7" s="1"/>
  <c r="D24" i="7"/>
  <c r="I24" i="7" s="1"/>
  <c r="K24" i="7" s="1"/>
  <c r="C24" i="7"/>
  <c r="G24" i="7" s="1"/>
  <c r="H24" i="7" s="1"/>
  <c r="J24" i="7" s="1"/>
  <c r="D23" i="7"/>
  <c r="I23" i="7" s="1"/>
  <c r="K23" i="7" s="1"/>
  <c r="C23" i="7"/>
  <c r="G23" i="7" s="1"/>
  <c r="H23" i="7" s="1"/>
  <c r="J23" i="7" s="1"/>
  <c r="D22" i="7"/>
  <c r="I22" i="7" s="1"/>
  <c r="K22" i="7" s="1"/>
  <c r="C22" i="7"/>
  <c r="G22" i="7" s="1"/>
  <c r="H22" i="7" s="1"/>
  <c r="J22" i="7" s="1"/>
  <c r="D21" i="7"/>
  <c r="I21" i="7" s="1"/>
  <c r="K21" i="7" s="1"/>
  <c r="C21" i="7"/>
  <c r="G21" i="7" s="1"/>
  <c r="H21" i="7" s="1"/>
  <c r="J21" i="7" s="1"/>
  <c r="D20" i="7"/>
  <c r="I20" i="7" s="1"/>
  <c r="K20" i="7" s="1"/>
  <c r="C20" i="7"/>
  <c r="G20" i="7" s="1"/>
  <c r="H20" i="7" s="1"/>
  <c r="J20" i="7" s="1"/>
  <c r="D19" i="7"/>
  <c r="I19" i="7" s="1"/>
  <c r="K19" i="7" s="1"/>
  <c r="C19" i="7"/>
  <c r="G19" i="7" s="1"/>
  <c r="H19" i="7" s="1"/>
  <c r="J19" i="7" s="1"/>
  <c r="D18" i="7"/>
  <c r="I18" i="7" s="1"/>
  <c r="K18" i="7" s="1"/>
  <c r="C18" i="7"/>
  <c r="G18" i="7" s="1"/>
  <c r="H18" i="7" s="1"/>
  <c r="J18" i="7" s="1"/>
  <c r="D17" i="7"/>
  <c r="I17" i="7" s="1"/>
  <c r="K17" i="7" s="1"/>
  <c r="C17" i="7"/>
  <c r="G17" i="7" s="1"/>
  <c r="H17" i="7" s="1"/>
  <c r="J17" i="7" s="1"/>
  <c r="D16" i="7"/>
  <c r="I16" i="7" s="1"/>
  <c r="K16" i="7" s="1"/>
  <c r="C16" i="7"/>
  <c r="G16" i="7" s="1"/>
  <c r="H16" i="7" s="1"/>
  <c r="J16" i="7" s="1"/>
  <c r="G15" i="7"/>
  <c r="H15" i="7" s="1"/>
  <c r="J15" i="7" s="1"/>
  <c r="D15" i="7"/>
  <c r="I15" i="7" s="1"/>
  <c r="K15" i="7" s="1"/>
  <c r="C15" i="7"/>
  <c r="D14" i="7"/>
  <c r="I14" i="7" s="1"/>
  <c r="K14" i="7" s="1"/>
  <c r="C14" i="7"/>
  <c r="G14" i="7" s="1"/>
  <c r="H14" i="7" s="1"/>
  <c r="J14" i="7" s="1"/>
  <c r="D13" i="7"/>
  <c r="I13" i="7" s="1"/>
  <c r="K13" i="7" s="1"/>
  <c r="C13" i="7"/>
  <c r="G13" i="7" s="1"/>
  <c r="H13" i="7" s="1"/>
  <c r="J13" i="7" s="1"/>
  <c r="G12" i="7"/>
  <c r="H12" i="7" s="1"/>
  <c r="J12" i="7" s="1"/>
  <c r="D12" i="7"/>
  <c r="I12" i="7" s="1"/>
  <c r="K12" i="7" s="1"/>
  <c r="C12" i="7"/>
  <c r="D11" i="7"/>
  <c r="I11" i="7" s="1"/>
  <c r="K11" i="7" s="1"/>
  <c r="C11" i="7"/>
  <c r="G11" i="7" s="1"/>
  <c r="H11" i="7" s="1"/>
  <c r="J11" i="7" s="1"/>
  <c r="I10" i="7"/>
  <c r="K10" i="7" s="1"/>
  <c r="D10" i="7"/>
  <c r="C10" i="7"/>
  <c r="G10" i="7" s="1"/>
  <c r="H10" i="7" s="1"/>
  <c r="J10" i="7" s="1"/>
  <c r="D9" i="7"/>
  <c r="I9" i="7" s="1"/>
  <c r="K9" i="7" s="1"/>
  <c r="C9" i="7"/>
  <c r="G9" i="7" s="1"/>
  <c r="H9" i="7" s="1"/>
  <c r="J9" i="7" s="1"/>
  <c r="D8" i="7"/>
  <c r="I8" i="7" s="1"/>
  <c r="K8" i="7" s="1"/>
  <c r="C8" i="7"/>
  <c r="G8" i="7" s="1"/>
  <c r="H8" i="7" s="1"/>
  <c r="J8" i="7" s="1"/>
  <c r="G7" i="7"/>
  <c r="H7" i="7" s="1"/>
  <c r="J7" i="7" s="1"/>
  <c r="D7" i="7"/>
  <c r="I7" i="7" s="1"/>
  <c r="K7" i="7" s="1"/>
  <c r="C7" i="7"/>
  <c r="D6" i="7"/>
  <c r="I6" i="7" s="1"/>
  <c r="K6" i="7" s="1"/>
  <c r="C6" i="7"/>
  <c r="G6" i="7" s="1"/>
  <c r="H6" i="7" s="1"/>
  <c r="J6" i="7" s="1"/>
  <c r="G5" i="7"/>
  <c r="H5" i="7" s="1"/>
  <c r="J5" i="7" s="1"/>
  <c r="D5" i="7"/>
  <c r="I5" i="7" s="1"/>
  <c r="K5" i="7" s="1"/>
  <c r="C5" i="7"/>
  <c r="P4" i="7"/>
  <c r="D4" i="7"/>
  <c r="I4" i="7" s="1"/>
  <c r="K4" i="7" s="1"/>
  <c r="C4" i="7"/>
  <c r="G4" i="7" s="1"/>
  <c r="H4" i="7" s="1"/>
  <c r="J4" i="7" s="1"/>
  <c r="I3" i="7"/>
  <c r="K3" i="7" s="1"/>
  <c r="D3" i="7"/>
  <c r="C3" i="7"/>
  <c r="G3" i="7" s="1"/>
  <c r="H3" i="7" s="1"/>
  <c r="J3" i="7" s="1"/>
  <c r="K2" i="7"/>
  <c r="H2" i="7"/>
  <c r="J2" i="7" s="1"/>
  <c r="I4" i="6"/>
  <c r="I5" i="6"/>
  <c r="I6" i="6"/>
  <c r="I7" i="6"/>
  <c r="I8" i="6"/>
  <c r="I9" i="6"/>
  <c r="I10" i="6"/>
  <c r="I11" i="6"/>
  <c r="I12" i="6"/>
  <c r="I13" i="6"/>
  <c r="I14" i="6"/>
  <c r="I15" i="6"/>
  <c r="K15" i="6" s="1"/>
  <c r="I16" i="6"/>
  <c r="K16" i="6" s="1"/>
  <c r="I17" i="6"/>
  <c r="I18" i="6"/>
  <c r="I19" i="6"/>
  <c r="I20" i="6"/>
  <c r="I21" i="6"/>
  <c r="I22" i="6"/>
  <c r="I23" i="6"/>
  <c r="I24" i="6"/>
  <c r="K24" i="6" s="1"/>
  <c r="I25" i="6"/>
  <c r="I26" i="6"/>
  <c r="I27" i="6"/>
  <c r="K27" i="6" s="1"/>
  <c r="I28" i="6"/>
  <c r="K28" i="6" s="1"/>
  <c r="I29" i="6"/>
  <c r="I30" i="6"/>
  <c r="I31" i="6"/>
  <c r="I32" i="6"/>
  <c r="I33" i="6"/>
  <c r="I34" i="6"/>
  <c r="I35" i="6"/>
  <c r="I36" i="6"/>
  <c r="K36" i="6" s="1"/>
  <c r="I37" i="6"/>
  <c r="I38" i="6"/>
  <c r="I39" i="6"/>
  <c r="K39" i="6" s="1"/>
  <c r="I40" i="6"/>
  <c r="K40" i="6" s="1"/>
  <c r="I41" i="6"/>
  <c r="I42" i="6"/>
  <c r="I43" i="6"/>
  <c r="I44" i="6"/>
  <c r="I45" i="6"/>
  <c r="I46" i="6"/>
  <c r="I47" i="6"/>
  <c r="I48" i="6"/>
  <c r="K48" i="6" s="1"/>
  <c r="I49" i="6"/>
  <c r="I50" i="6"/>
  <c r="I51" i="6"/>
  <c r="K51" i="6" s="1"/>
  <c r="I52" i="6"/>
  <c r="K52" i="6" s="1"/>
  <c r="I53" i="6"/>
  <c r="I54" i="6"/>
  <c r="I55" i="6"/>
  <c r="I56" i="6"/>
  <c r="I57" i="6"/>
  <c r="I58" i="6"/>
  <c r="I59" i="6"/>
  <c r="I60" i="6"/>
  <c r="K60" i="6" s="1"/>
  <c r="I61" i="6"/>
  <c r="I3" i="6"/>
  <c r="K3" i="6" s="1"/>
  <c r="G61" i="6"/>
  <c r="H61" i="6" s="1"/>
  <c r="D10" i="6"/>
  <c r="D3" i="6"/>
  <c r="K61" i="6"/>
  <c r="D61" i="6"/>
  <c r="C61" i="6"/>
  <c r="D60" i="6"/>
  <c r="C60" i="6"/>
  <c r="G60" i="6" s="1"/>
  <c r="H60" i="6" s="1"/>
  <c r="K59" i="6"/>
  <c r="D59" i="6"/>
  <c r="C59" i="6"/>
  <c r="G59" i="6" s="1"/>
  <c r="H59" i="6" s="1"/>
  <c r="K58" i="6"/>
  <c r="D58" i="6"/>
  <c r="C58" i="6"/>
  <c r="G58" i="6" s="1"/>
  <c r="H58" i="6" s="1"/>
  <c r="K57" i="6"/>
  <c r="D57" i="6"/>
  <c r="C57" i="6"/>
  <c r="G57" i="6" s="1"/>
  <c r="H57" i="6" s="1"/>
  <c r="K56" i="6"/>
  <c r="D56" i="6"/>
  <c r="C56" i="6"/>
  <c r="G56" i="6" s="1"/>
  <c r="H56" i="6" s="1"/>
  <c r="K55" i="6"/>
  <c r="D55" i="6"/>
  <c r="C55" i="6"/>
  <c r="G55" i="6" s="1"/>
  <c r="H55" i="6" s="1"/>
  <c r="K54" i="6"/>
  <c r="D54" i="6"/>
  <c r="C54" i="6"/>
  <c r="G54" i="6" s="1"/>
  <c r="H54" i="6" s="1"/>
  <c r="J54" i="6" s="1"/>
  <c r="K53" i="6"/>
  <c r="D53" i="6"/>
  <c r="C53" i="6"/>
  <c r="G53" i="6" s="1"/>
  <c r="H53" i="6" s="1"/>
  <c r="D52" i="6"/>
  <c r="C52" i="6"/>
  <c r="G52" i="6" s="1"/>
  <c r="H52" i="6" s="1"/>
  <c r="D51" i="6"/>
  <c r="C51" i="6"/>
  <c r="G51" i="6" s="1"/>
  <c r="H51" i="6" s="1"/>
  <c r="K50" i="6"/>
  <c r="D50" i="6"/>
  <c r="C50" i="6"/>
  <c r="G50" i="6" s="1"/>
  <c r="H50" i="6" s="1"/>
  <c r="K49" i="6"/>
  <c r="D49" i="6"/>
  <c r="C49" i="6"/>
  <c r="G49" i="6" s="1"/>
  <c r="H49" i="6" s="1"/>
  <c r="D48" i="6"/>
  <c r="C48" i="6"/>
  <c r="G48" i="6" s="1"/>
  <c r="H48" i="6" s="1"/>
  <c r="K47" i="6"/>
  <c r="D47" i="6"/>
  <c r="C47" i="6"/>
  <c r="G47" i="6" s="1"/>
  <c r="H47" i="6" s="1"/>
  <c r="K46" i="6"/>
  <c r="D46" i="6"/>
  <c r="C46" i="6"/>
  <c r="G46" i="6" s="1"/>
  <c r="H46" i="6" s="1"/>
  <c r="K45" i="6"/>
  <c r="D45" i="6"/>
  <c r="C45" i="6"/>
  <c r="G45" i="6" s="1"/>
  <c r="H45" i="6" s="1"/>
  <c r="K44" i="6"/>
  <c r="D44" i="6"/>
  <c r="C44" i="6"/>
  <c r="G44" i="6" s="1"/>
  <c r="H44" i="6" s="1"/>
  <c r="K43" i="6"/>
  <c r="D43" i="6"/>
  <c r="C43" i="6"/>
  <c r="G43" i="6" s="1"/>
  <c r="H43" i="6" s="1"/>
  <c r="K42" i="6"/>
  <c r="D42" i="6"/>
  <c r="C42" i="6"/>
  <c r="G42" i="6" s="1"/>
  <c r="H42" i="6" s="1"/>
  <c r="J42" i="6" s="1"/>
  <c r="K41" i="6"/>
  <c r="D41" i="6"/>
  <c r="C41" i="6"/>
  <c r="G41" i="6" s="1"/>
  <c r="H41" i="6" s="1"/>
  <c r="D40" i="6"/>
  <c r="C40" i="6"/>
  <c r="G40" i="6" s="1"/>
  <c r="H40" i="6" s="1"/>
  <c r="D39" i="6"/>
  <c r="C39" i="6"/>
  <c r="G39" i="6" s="1"/>
  <c r="H39" i="6" s="1"/>
  <c r="K38" i="6"/>
  <c r="D38" i="6"/>
  <c r="C38" i="6"/>
  <c r="G38" i="6" s="1"/>
  <c r="H38" i="6" s="1"/>
  <c r="K37" i="6"/>
  <c r="D37" i="6"/>
  <c r="C37" i="6"/>
  <c r="G37" i="6" s="1"/>
  <c r="H37" i="6" s="1"/>
  <c r="D36" i="6"/>
  <c r="C36" i="6"/>
  <c r="G36" i="6" s="1"/>
  <c r="H36" i="6" s="1"/>
  <c r="K35" i="6"/>
  <c r="D35" i="6"/>
  <c r="C35" i="6"/>
  <c r="G35" i="6" s="1"/>
  <c r="H35" i="6" s="1"/>
  <c r="K34" i="6"/>
  <c r="D34" i="6"/>
  <c r="C34" i="6"/>
  <c r="G34" i="6" s="1"/>
  <c r="H34" i="6" s="1"/>
  <c r="K33" i="6"/>
  <c r="D33" i="6"/>
  <c r="C33" i="6"/>
  <c r="G33" i="6" s="1"/>
  <c r="H33" i="6" s="1"/>
  <c r="K32" i="6"/>
  <c r="D32" i="6"/>
  <c r="C32" i="6"/>
  <c r="G32" i="6" s="1"/>
  <c r="H32" i="6" s="1"/>
  <c r="K31" i="6"/>
  <c r="D31" i="6"/>
  <c r="C31" i="6"/>
  <c r="G31" i="6" s="1"/>
  <c r="H31" i="6" s="1"/>
  <c r="K30" i="6"/>
  <c r="D30" i="6"/>
  <c r="C30" i="6"/>
  <c r="G30" i="6" s="1"/>
  <c r="H30" i="6" s="1"/>
  <c r="J30" i="6" s="1"/>
  <c r="K29" i="6"/>
  <c r="D29" i="6"/>
  <c r="C29" i="6"/>
  <c r="G29" i="6" s="1"/>
  <c r="H29" i="6" s="1"/>
  <c r="D28" i="6"/>
  <c r="C28" i="6"/>
  <c r="G28" i="6" s="1"/>
  <c r="H28" i="6" s="1"/>
  <c r="D27" i="6"/>
  <c r="C27" i="6"/>
  <c r="G27" i="6" s="1"/>
  <c r="H27" i="6" s="1"/>
  <c r="K26" i="6"/>
  <c r="D26" i="6"/>
  <c r="C26" i="6"/>
  <c r="G26" i="6" s="1"/>
  <c r="H26" i="6" s="1"/>
  <c r="K25" i="6"/>
  <c r="D25" i="6"/>
  <c r="C25" i="6"/>
  <c r="G25" i="6" s="1"/>
  <c r="H25" i="6" s="1"/>
  <c r="D24" i="6"/>
  <c r="C24" i="6"/>
  <c r="G24" i="6" s="1"/>
  <c r="H24" i="6" s="1"/>
  <c r="K23" i="6"/>
  <c r="D23" i="6"/>
  <c r="C23" i="6"/>
  <c r="G23" i="6" s="1"/>
  <c r="H23" i="6" s="1"/>
  <c r="K22" i="6"/>
  <c r="D22" i="6"/>
  <c r="C22" i="6"/>
  <c r="G22" i="6" s="1"/>
  <c r="H22" i="6" s="1"/>
  <c r="K21" i="6"/>
  <c r="D21" i="6"/>
  <c r="C21" i="6"/>
  <c r="G21" i="6" s="1"/>
  <c r="H21" i="6" s="1"/>
  <c r="K20" i="6"/>
  <c r="D20" i="6"/>
  <c r="C20" i="6"/>
  <c r="G20" i="6" s="1"/>
  <c r="H20" i="6" s="1"/>
  <c r="K19" i="6"/>
  <c r="D19" i="6"/>
  <c r="C19" i="6"/>
  <c r="G19" i="6" s="1"/>
  <c r="H19" i="6" s="1"/>
  <c r="J19" i="6" s="1"/>
  <c r="K18" i="6"/>
  <c r="D18" i="6"/>
  <c r="C18" i="6"/>
  <c r="G18" i="6" s="1"/>
  <c r="H18" i="6" s="1"/>
  <c r="K17" i="6"/>
  <c r="D17" i="6"/>
  <c r="C17" i="6"/>
  <c r="G17" i="6" s="1"/>
  <c r="H17" i="6" s="1"/>
  <c r="D16" i="6"/>
  <c r="C16" i="6"/>
  <c r="G16" i="6" s="1"/>
  <c r="H16" i="6" s="1"/>
  <c r="J16" i="6" s="1"/>
  <c r="D15" i="6"/>
  <c r="C15" i="6"/>
  <c r="G15" i="6" s="1"/>
  <c r="H15" i="6" s="1"/>
  <c r="J15" i="6" s="1"/>
  <c r="K14" i="6"/>
  <c r="D14" i="6"/>
  <c r="C14" i="6"/>
  <c r="G14" i="6" s="1"/>
  <c r="H14" i="6" s="1"/>
  <c r="J14" i="6" s="1"/>
  <c r="K13" i="6"/>
  <c r="D13" i="6"/>
  <c r="C13" i="6"/>
  <c r="G13" i="6" s="1"/>
  <c r="H13" i="6" s="1"/>
  <c r="K12" i="6"/>
  <c r="D12" i="6"/>
  <c r="C12" i="6"/>
  <c r="G12" i="6" s="1"/>
  <c r="H12" i="6" s="1"/>
  <c r="K11" i="6"/>
  <c r="D11" i="6"/>
  <c r="C11" i="6"/>
  <c r="G11" i="6" s="1"/>
  <c r="H11" i="6" s="1"/>
  <c r="J11" i="6" s="1"/>
  <c r="K10" i="6"/>
  <c r="C10" i="6"/>
  <c r="G10" i="6" s="1"/>
  <c r="H10" i="6" s="1"/>
  <c r="J10" i="6" s="1"/>
  <c r="K9" i="6"/>
  <c r="D9" i="6"/>
  <c r="C9" i="6"/>
  <c r="G9" i="6" s="1"/>
  <c r="H9" i="6" s="1"/>
  <c r="K8" i="6"/>
  <c r="D8" i="6"/>
  <c r="C8" i="6"/>
  <c r="G8" i="6" s="1"/>
  <c r="H8" i="6" s="1"/>
  <c r="K7" i="6"/>
  <c r="D7" i="6"/>
  <c r="C7" i="6"/>
  <c r="G7" i="6" s="1"/>
  <c r="H7" i="6" s="1"/>
  <c r="K6" i="6"/>
  <c r="D6" i="6"/>
  <c r="C6" i="6"/>
  <c r="G6" i="6" s="1"/>
  <c r="H6" i="6" s="1"/>
  <c r="J6" i="6" s="1"/>
  <c r="K5" i="6"/>
  <c r="D5" i="6"/>
  <c r="C5" i="6"/>
  <c r="G5" i="6" s="1"/>
  <c r="H5" i="6" s="1"/>
  <c r="P4" i="6"/>
  <c r="K4" i="6"/>
  <c r="D4" i="6"/>
  <c r="C4" i="6"/>
  <c r="G4" i="6" s="1"/>
  <c r="H4" i="6" s="1"/>
  <c r="J4" i="6" s="1"/>
  <c r="C3" i="6"/>
  <c r="G3" i="6" s="1"/>
  <c r="H3" i="6" s="1"/>
  <c r="K2" i="6"/>
  <c r="H2" i="6"/>
  <c r="I22" i="3"/>
  <c r="I25" i="3"/>
  <c r="I27" i="3"/>
  <c r="I58" i="3"/>
  <c r="I61" i="3"/>
  <c r="I63" i="3"/>
  <c r="I94" i="3"/>
  <c r="I97" i="3"/>
  <c r="I99" i="3"/>
  <c r="I130" i="3"/>
  <c r="I133" i="3"/>
  <c r="J3" i="3"/>
  <c r="J4" i="3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J82" i="3"/>
  <c r="J83" i="3"/>
  <c r="J84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J102" i="3"/>
  <c r="J103" i="3"/>
  <c r="J104" i="3"/>
  <c r="J105" i="3"/>
  <c r="J106" i="3"/>
  <c r="J107" i="3"/>
  <c r="J108" i="3"/>
  <c r="J109" i="3"/>
  <c r="J110" i="3"/>
  <c r="J111" i="3"/>
  <c r="J112" i="3"/>
  <c r="J113" i="3"/>
  <c r="J114" i="3"/>
  <c r="J115" i="3"/>
  <c r="J116" i="3"/>
  <c r="J117" i="3"/>
  <c r="J118" i="3"/>
  <c r="J119" i="3"/>
  <c r="J120" i="3"/>
  <c r="J121" i="3"/>
  <c r="J122" i="3"/>
  <c r="J123" i="3"/>
  <c r="J124" i="3"/>
  <c r="J125" i="3"/>
  <c r="J126" i="3"/>
  <c r="J127" i="3"/>
  <c r="J128" i="3"/>
  <c r="J129" i="3"/>
  <c r="J130" i="3"/>
  <c r="J131" i="3"/>
  <c r="J132" i="3"/>
  <c r="J133" i="3"/>
  <c r="J134" i="3"/>
  <c r="J2" i="3"/>
  <c r="G3" i="3"/>
  <c r="I3" i="3" s="1"/>
  <c r="G4" i="3"/>
  <c r="G5" i="3"/>
  <c r="G6" i="3"/>
  <c r="G7" i="3"/>
  <c r="G8" i="3"/>
  <c r="G9" i="3"/>
  <c r="G10" i="3"/>
  <c r="I10" i="3" s="1"/>
  <c r="G11" i="3"/>
  <c r="I11" i="3" s="1"/>
  <c r="G12" i="3"/>
  <c r="I12" i="3" s="1"/>
  <c r="G13" i="3"/>
  <c r="I13" i="3" s="1"/>
  <c r="G14" i="3"/>
  <c r="I14" i="3" s="1"/>
  <c r="G15" i="3"/>
  <c r="I15" i="3" s="1"/>
  <c r="G16" i="3"/>
  <c r="G17" i="3"/>
  <c r="G18" i="3"/>
  <c r="G19" i="3"/>
  <c r="G20" i="3"/>
  <c r="G21" i="3"/>
  <c r="G22" i="3"/>
  <c r="G23" i="3"/>
  <c r="I23" i="3" s="1"/>
  <c r="G24" i="3"/>
  <c r="I24" i="3" s="1"/>
  <c r="G25" i="3"/>
  <c r="G26" i="3"/>
  <c r="I26" i="3" s="1"/>
  <c r="G27" i="3"/>
  <c r="G28" i="3"/>
  <c r="G29" i="3"/>
  <c r="G30" i="3"/>
  <c r="G31" i="3"/>
  <c r="G32" i="3"/>
  <c r="G33" i="3"/>
  <c r="G34" i="3"/>
  <c r="I34" i="3" s="1"/>
  <c r="G35" i="3"/>
  <c r="I35" i="3" s="1"/>
  <c r="G36" i="3"/>
  <c r="I36" i="3" s="1"/>
  <c r="G37" i="3"/>
  <c r="I37" i="3" s="1"/>
  <c r="G38" i="3"/>
  <c r="I38" i="3" s="1"/>
  <c r="G39" i="3"/>
  <c r="I39" i="3" s="1"/>
  <c r="G40" i="3"/>
  <c r="G41" i="3"/>
  <c r="G42" i="3"/>
  <c r="G43" i="3"/>
  <c r="G44" i="3"/>
  <c r="G45" i="3"/>
  <c r="G46" i="3"/>
  <c r="I46" i="3" s="1"/>
  <c r="G47" i="3"/>
  <c r="I47" i="3" s="1"/>
  <c r="G48" i="3"/>
  <c r="I48" i="3" s="1"/>
  <c r="G49" i="3"/>
  <c r="I49" i="3" s="1"/>
  <c r="G50" i="3"/>
  <c r="I50" i="3" s="1"/>
  <c r="G51" i="3"/>
  <c r="I51" i="3" s="1"/>
  <c r="G52" i="3"/>
  <c r="G53" i="3"/>
  <c r="G54" i="3"/>
  <c r="G55" i="3"/>
  <c r="G56" i="3"/>
  <c r="G57" i="3"/>
  <c r="G58" i="3"/>
  <c r="G59" i="3"/>
  <c r="I59" i="3" s="1"/>
  <c r="G60" i="3"/>
  <c r="I60" i="3" s="1"/>
  <c r="G61" i="3"/>
  <c r="G62" i="3"/>
  <c r="I62" i="3" s="1"/>
  <c r="G63" i="3"/>
  <c r="G64" i="3"/>
  <c r="G65" i="3"/>
  <c r="I65" i="3" s="1"/>
  <c r="G66" i="3"/>
  <c r="G67" i="3"/>
  <c r="G68" i="3"/>
  <c r="G69" i="3"/>
  <c r="G70" i="3"/>
  <c r="I70" i="3" s="1"/>
  <c r="G71" i="3"/>
  <c r="I71" i="3" s="1"/>
  <c r="G72" i="3"/>
  <c r="I72" i="3" s="1"/>
  <c r="G73" i="3"/>
  <c r="I73" i="3" s="1"/>
  <c r="G74" i="3"/>
  <c r="I74" i="3" s="1"/>
  <c r="G75" i="3"/>
  <c r="I75" i="3" s="1"/>
  <c r="G76" i="3"/>
  <c r="G77" i="3"/>
  <c r="I77" i="3" s="1"/>
  <c r="G78" i="3"/>
  <c r="G79" i="3"/>
  <c r="G80" i="3"/>
  <c r="G81" i="3"/>
  <c r="G82" i="3"/>
  <c r="I82" i="3" s="1"/>
  <c r="G83" i="3"/>
  <c r="I83" i="3" s="1"/>
  <c r="G84" i="3"/>
  <c r="I84" i="3" s="1"/>
  <c r="G85" i="3"/>
  <c r="I85" i="3" s="1"/>
  <c r="G86" i="3"/>
  <c r="I86" i="3" s="1"/>
  <c r="G87" i="3"/>
  <c r="I87" i="3" s="1"/>
  <c r="G88" i="3"/>
  <c r="G89" i="3"/>
  <c r="I89" i="3" s="1"/>
  <c r="G90" i="3"/>
  <c r="G91" i="3"/>
  <c r="G92" i="3"/>
  <c r="G93" i="3"/>
  <c r="G94" i="3"/>
  <c r="G95" i="3"/>
  <c r="I95" i="3" s="1"/>
  <c r="G96" i="3"/>
  <c r="I96" i="3" s="1"/>
  <c r="G97" i="3"/>
  <c r="G98" i="3"/>
  <c r="I98" i="3" s="1"/>
  <c r="G99" i="3"/>
  <c r="G100" i="3"/>
  <c r="G101" i="3"/>
  <c r="I101" i="3" s="1"/>
  <c r="G102" i="3"/>
  <c r="G103" i="3"/>
  <c r="G104" i="3"/>
  <c r="G105" i="3"/>
  <c r="G106" i="3"/>
  <c r="I106" i="3" s="1"/>
  <c r="G107" i="3"/>
  <c r="I107" i="3" s="1"/>
  <c r="G108" i="3"/>
  <c r="I108" i="3" s="1"/>
  <c r="G109" i="3"/>
  <c r="I109" i="3" s="1"/>
  <c r="G110" i="3"/>
  <c r="I110" i="3" s="1"/>
  <c r="G111" i="3"/>
  <c r="I111" i="3" s="1"/>
  <c r="G112" i="3"/>
  <c r="G113" i="3"/>
  <c r="I113" i="3" s="1"/>
  <c r="G114" i="3"/>
  <c r="G115" i="3"/>
  <c r="I115" i="3" s="1"/>
  <c r="G116" i="3"/>
  <c r="G117" i="3"/>
  <c r="G118" i="3"/>
  <c r="I118" i="3" s="1"/>
  <c r="G119" i="3"/>
  <c r="I119" i="3" s="1"/>
  <c r="G120" i="3"/>
  <c r="I120" i="3" s="1"/>
  <c r="G121" i="3"/>
  <c r="I121" i="3" s="1"/>
  <c r="G122" i="3"/>
  <c r="I122" i="3" s="1"/>
  <c r="G123" i="3"/>
  <c r="I123" i="3" s="1"/>
  <c r="G124" i="3"/>
  <c r="G125" i="3"/>
  <c r="I125" i="3" s="1"/>
  <c r="G126" i="3"/>
  <c r="G127" i="3"/>
  <c r="I127" i="3" s="1"/>
  <c r="G128" i="3"/>
  <c r="G129" i="3"/>
  <c r="G130" i="3"/>
  <c r="G131" i="3"/>
  <c r="I131" i="3" s="1"/>
  <c r="G132" i="3"/>
  <c r="I132" i="3" s="1"/>
  <c r="G133" i="3"/>
  <c r="G134" i="3"/>
  <c r="I134" i="3" s="1"/>
  <c r="G2" i="3"/>
  <c r="O4" i="3"/>
  <c r="D126" i="3"/>
  <c r="D127" i="3"/>
  <c r="D128" i="3"/>
  <c r="D129" i="3"/>
  <c r="D130" i="3"/>
  <c r="D131" i="3"/>
  <c r="D132" i="3"/>
  <c r="D133" i="3"/>
  <c r="D134" i="3"/>
  <c r="D125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02" i="3"/>
  <c r="D95" i="3"/>
  <c r="D96" i="3"/>
  <c r="D97" i="3"/>
  <c r="D98" i="3"/>
  <c r="D99" i="3"/>
  <c r="D100" i="3"/>
  <c r="D101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29" i="3"/>
  <c r="D30" i="3"/>
  <c r="D31" i="3"/>
  <c r="D32" i="3"/>
  <c r="D33" i="3"/>
  <c r="D34" i="3"/>
  <c r="D35" i="3"/>
  <c r="D36" i="3"/>
  <c r="D37" i="3"/>
  <c r="D38" i="3"/>
  <c r="D39" i="3"/>
  <c r="D40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12" i="3"/>
  <c r="D11" i="3"/>
  <c r="D10" i="3"/>
  <c r="D4" i="3"/>
  <c r="D5" i="3"/>
  <c r="D6" i="3"/>
  <c r="D7" i="3"/>
  <c r="D8" i="3"/>
  <c r="D9" i="3"/>
  <c r="D3" i="3"/>
  <c r="C103" i="3"/>
  <c r="C104" i="3"/>
  <c r="C105" i="3"/>
  <c r="C106" i="3"/>
  <c r="C107" i="3"/>
  <c r="C108" i="3"/>
  <c r="C109" i="3"/>
  <c r="C110" i="3"/>
  <c r="C111" i="3"/>
  <c r="C112" i="3"/>
  <c r="C113" i="3"/>
  <c r="C114" i="3"/>
  <c r="C115" i="3"/>
  <c r="C116" i="3"/>
  <c r="C117" i="3"/>
  <c r="C118" i="3"/>
  <c r="C119" i="3"/>
  <c r="C120" i="3"/>
  <c r="C121" i="3"/>
  <c r="C122" i="3"/>
  <c r="C123" i="3"/>
  <c r="C124" i="3"/>
  <c r="C102" i="3"/>
  <c r="C101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C73" i="3"/>
  <c r="C74" i="3"/>
  <c r="C75" i="3"/>
  <c r="C76" i="3"/>
  <c r="C77" i="3"/>
  <c r="C78" i="3"/>
  <c r="C79" i="3"/>
  <c r="C80" i="3"/>
  <c r="C81" i="3"/>
  <c r="C82" i="3"/>
  <c r="C83" i="3"/>
  <c r="C84" i="3"/>
  <c r="C85" i="3"/>
  <c r="C86" i="3"/>
  <c r="C87" i="3"/>
  <c r="C88" i="3"/>
  <c r="C89" i="3"/>
  <c r="C90" i="3"/>
  <c r="C91" i="3"/>
  <c r="C92" i="3"/>
  <c r="C93" i="3"/>
  <c r="C94" i="3"/>
  <c r="C95" i="3"/>
  <c r="C96" i="3"/>
  <c r="C97" i="3"/>
  <c r="C98" i="3"/>
  <c r="C99" i="3"/>
  <c r="C100" i="3"/>
  <c r="C12" i="3"/>
  <c r="C4" i="3"/>
  <c r="C5" i="3"/>
  <c r="C6" i="3"/>
  <c r="C7" i="3"/>
  <c r="C8" i="3"/>
  <c r="C9" i="3"/>
  <c r="C10" i="3"/>
  <c r="C11" i="3"/>
  <c r="C3" i="3"/>
  <c r="C125" i="3"/>
  <c r="C126" i="3"/>
  <c r="C127" i="3"/>
  <c r="C128" i="3"/>
  <c r="C129" i="3"/>
  <c r="C130" i="3"/>
  <c r="C131" i="3"/>
  <c r="C132" i="3"/>
  <c r="C133" i="3"/>
  <c r="C134" i="3"/>
  <c r="I129" i="3" l="1"/>
  <c r="I117" i="3"/>
  <c r="I105" i="3"/>
  <c r="I93" i="3"/>
  <c r="I81" i="3"/>
  <c r="I69" i="3"/>
  <c r="I57" i="3"/>
  <c r="I45" i="3"/>
  <c r="I33" i="3"/>
  <c r="I21" i="3"/>
  <c r="I9" i="3"/>
  <c r="I128" i="3"/>
  <c r="I116" i="3"/>
  <c r="I104" i="3"/>
  <c r="I92" i="3"/>
  <c r="I80" i="3"/>
  <c r="I68" i="3"/>
  <c r="I56" i="3"/>
  <c r="I44" i="3"/>
  <c r="I32" i="3"/>
  <c r="I20" i="3"/>
  <c r="I8" i="3"/>
  <c r="I103" i="3"/>
  <c r="I91" i="3"/>
  <c r="I79" i="3"/>
  <c r="I67" i="3"/>
  <c r="I55" i="3"/>
  <c r="I43" i="3"/>
  <c r="I31" i="3"/>
  <c r="I19" i="3"/>
  <c r="I7" i="3"/>
  <c r="I126" i="3"/>
  <c r="I114" i="3"/>
  <c r="I102" i="3"/>
  <c r="I90" i="3"/>
  <c r="I78" i="3"/>
  <c r="I66" i="3"/>
  <c r="I54" i="3"/>
  <c r="I42" i="3"/>
  <c r="I30" i="3"/>
  <c r="I18" i="3"/>
  <c r="I6" i="3"/>
  <c r="I53" i="3"/>
  <c r="I41" i="3"/>
  <c r="I29" i="3"/>
  <c r="I17" i="3"/>
  <c r="I5" i="3"/>
  <c r="I124" i="3"/>
  <c r="I112" i="3"/>
  <c r="I100" i="3"/>
  <c r="I88" i="3"/>
  <c r="I76" i="3"/>
  <c r="I64" i="3"/>
  <c r="I52" i="3"/>
  <c r="I40" i="3"/>
  <c r="I28" i="3"/>
  <c r="I16" i="3"/>
  <c r="I4" i="3"/>
  <c r="I2" i="3"/>
  <c r="J32" i="10"/>
  <c r="J17" i="10"/>
  <c r="J27" i="10"/>
  <c r="J43" i="10"/>
  <c r="J48" i="10"/>
  <c r="J2" i="10"/>
  <c r="J7" i="10"/>
  <c r="J33" i="10"/>
  <c r="J12" i="10"/>
  <c r="J18" i="10"/>
  <c r="J28" i="10"/>
  <c r="J44" i="10"/>
  <c r="J13" i="10"/>
  <c r="J19" i="10"/>
  <c r="J45" i="10"/>
  <c r="J4" i="10"/>
  <c r="J9" i="10"/>
  <c r="J24" i="10"/>
  <c r="J29" i="10"/>
  <c r="J40" i="10"/>
  <c r="J50" i="10"/>
  <c r="J14" i="10"/>
  <c r="J20" i="10"/>
  <c r="J35" i="10"/>
  <c r="J30" i="10"/>
  <c r="J41" i="10"/>
  <c r="J51" i="10"/>
  <c r="J15" i="10"/>
  <c r="J21" i="10"/>
  <c r="J25" i="10"/>
  <c r="J36" i="10"/>
  <c r="J46" i="10"/>
  <c r="J31" i="6"/>
  <c r="J47" i="6"/>
  <c r="J59" i="6"/>
  <c r="J3" i="6"/>
  <c r="J20" i="6"/>
  <c r="J28" i="6"/>
  <c r="J32" i="6"/>
  <c r="J40" i="6"/>
  <c r="J44" i="6"/>
  <c r="J52" i="6"/>
  <c r="J56" i="6"/>
  <c r="J8" i="6"/>
  <c r="J13" i="6"/>
  <c r="J25" i="6"/>
  <c r="J33" i="6"/>
  <c r="J53" i="6"/>
  <c r="J5" i="6"/>
  <c r="J26" i="6"/>
  <c r="J2" i="6"/>
  <c r="J45" i="6"/>
  <c r="J9" i="6"/>
  <c r="J17" i="6"/>
  <c r="J37" i="6"/>
  <c r="J57" i="6"/>
  <c r="J12" i="6"/>
  <c r="J23" i="6"/>
  <c r="J43" i="6"/>
  <c r="J49" i="6"/>
  <c r="J7" i="6"/>
  <c r="J29" i="6"/>
  <c r="J55" i="6"/>
  <c r="J18" i="6"/>
  <c r="J35" i="6"/>
  <c r="J61" i="6"/>
  <c r="J21" i="6"/>
  <c r="J41" i="6"/>
  <c r="J22" i="6"/>
  <c r="J34" i="6"/>
  <c r="J46" i="6"/>
  <c r="J58" i="6"/>
  <c r="J27" i="6"/>
  <c r="J39" i="6"/>
  <c r="J51" i="6"/>
  <c r="J38" i="6"/>
  <c r="J50" i="6"/>
  <c r="J24" i="6"/>
  <c r="J36" i="6"/>
  <c r="J48" i="6"/>
  <c r="J60" i="6"/>
</calcChain>
</file>

<file path=xl/sharedStrings.xml><?xml version="1.0" encoding="utf-8"?>
<sst xmlns="http://schemas.openxmlformats.org/spreadsheetml/2006/main" count="558" uniqueCount="515">
  <si>
    <t>Variasi Serat</t>
  </si>
  <si>
    <t>Spesimen &amp; Perlakuan</t>
  </si>
  <si>
    <t>P max (N)</t>
  </si>
  <si>
    <r>
      <t>σ    max (N/mm</t>
    </r>
    <r>
      <rPr>
        <b/>
        <vertAlign val="super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)</t>
    </r>
  </si>
  <si>
    <r>
      <t>σ      Rata - rata (N/mm</t>
    </r>
    <r>
      <rPr>
        <b/>
        <vertAlign val="super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)</t>
    </r>
  </si>
  <si>
    <t>∆l (mm)</t>
  </si>
  <si>
    <t>Ɛ</t>
  </si>
  <si>
    <t>Serat Random / Acak</t>
  </si>
  <si>
    <t>1 (T.S)</t>
  </si>
  <si>
    <t>2 (1 Jam)</t>
  </si>
  <si>
    <t>3 (2 Jam)</t>
  </si>
  <si>
    <t>4 (4 Jam)</t>
  </si>
  <si>
    <t>5 (6 Jam)</t>
  </si>
  <si>
    <t>6 (8 Jam)</t>
  </si>
  <si>
    <t>Tegangan</t>
  </si>
  <si>
    <t>Regangan</t>
  </si>
  <si>
    <t>1, 4,60 kg , 0,00 mm</t>
  </si>
  <si>
    <t>2, 6,80 kg , 0,00 mm</t>
  </si>
  <si>
    <t>3, 6,80 kg , 0,00 mm</t>
  </si>
  <si>
    <t>4, 8,00 kg , 0,00 mm</t>
  </si>
  <si>
    <t>5, 8,60 kg , 0,00 mm</t>
  </si>
  <si>
    <t>6, 9,60 kg , 0,00 mm</t>
  </si>
  <si>
    <t>7, 9,60 kg , 0,00 mm</t>
  </si>
  <si>
    <t>8, 11,20 kg , 0,00 mm</t>
  </si>
  <si>
    <t>9, 13,20 kg , 0,00 mm</t>
  </si>
  <si>
    <t>10, 13,80 kg , 0,00 mm</t>
  </si>
  <si>
    <t>11, 14,00 kg , 0,00 mm</t>
  </si>
  <si>
    <t>12, 14,00 kg , 0,22 mm</t>
  </si>
  <si>
    <t>13, 15,20 kg , 0,22 mm</t>
  </si>
  <si>
    <t>14, 15,40 kg , 0,22 mm</t>
  </si>
  <si>
    <t>15, 15,60 kg , 0,22 mm</t>
  </si>
  <si>
    <t>16, 15,60 kg , 0,22 mm</t>
  </si>
  <si>
    <t>17, 15,80 kg , 0,22 mm</t>
  </si>
  <si>
    <t>18, 17,40 kg , 0,22 mm</t>
  </si>
  <si>
    <t>19, 18,00 kg , 0,22 mm</t>
  </si>
  <si>
    <t>20, 18,00 kg , 0,22 mm</t>
  </si>
  <si>
    <t>21, 18,00 kg , 0,22 mm</t>
  </si>
  <si>
    <t>22, 18,40 kg , 0,44 mm</t>
  </si>
  <si>
    <t>23, 18,80 kg , 0,44 mm</t>
  </si>
  <si>
    <t>24, 19,00 kg , 0,44 mm</t>
  </si>
  <si>
    <t>25, 19,00 kg , 0,44 mm</t>
  </si>
  <si>
    <t>26, 19,20 kg , 0,44 mm</t>
  </si>
  <si>
    <t>27, 21,20 kg , 0,44 mm</t>
  </si>
  <si>
    <t>28, 21,60 kg , 0,44 mm</t>
  </si>
  <si>
    <t>29, 22,60 kg , 0,44 mm</t>
  </si>
  <si>
    <t>30, 22,60 kg , 0,44 mm</t>
  </si>
  <si>
    <t>31, 22,80 kg , 0,44 mm</t>
  </si>
  <si>
    <t>32, 23,20 kg , 0,44 mm</t>
  </si>
  <si>
    <t>33, 24,60 kg , 0,44 mm</t>
  </si>
  <si>
    <t>34, 24,60 kg , 0,44 mm</t>
  </si>
  <si>
    <t>35, 24,60 kg , 0,44 mm</t>
  </si>
  <si>
    <t>36, 24,80 kg , 0,44 mm</t>
  </si>
  <si>
    <t>37, 25,20 kg , 0,44 mm</t>
  </si>
  <si>
    <t>38, 26,60 kg , 0,44 mm</t>
  </si>
  <si>
    <t>39, 26,60 kg , 0,44 mm</t>
  </si>
  <si>
    <t>40, 27,60 kg , 0,44 mm</t>
  </si>
  <si>
    <t>41, 27,80 kg , 0,44 mm</t>
  </si>
  <si>
    <t>42, 28,00 kg , 0,44 mm</t>
  </si>
  <si>
    <t>43, 29,60 kg , 0,66 mm</t>
  </si>
  <si>
    <t>44, 29,60 kg , 0,66 mm</t>
  </si>
  <si>
    <t>45, 30,40 kg , 0,66 mm</t>
  </si>
  <si>
    <t>46, 31,20 kg , 0,66 mm</t>
  </si>
  <si>
    <t>47, 32,20 kg , 0,66 mm</t>
  </si>
  <si>
    <t>48, 32,20 kg , 0,66 mm</t>
  </si>
  <si>
    <t>49, 33,00 kg , 0,66 mm</t>
  </si>
  <si>
    <t>50, 34,00 kg , 0,88 mm</t>
  </si>
  <si>
    <t>51, 35,20 kg , 0,88 mm</t>
  </si>
  <si>
    <t>52, 36,40 kg , 0,88 mm</t>
  </si>
  <si>
    <t>53, 36,40 kg , 0,88 mm</t>
  </si>
  <si>
    <t>54, 37,40 kg , 0,88 mm</t>
  </si>
  <si>
    <t>55, 38,80 kg , 0,88 mm</t>
  </si>
  <si>
    <t>56, 39,60 kg , 0,88 mm</t>
  </si>
  <si>
    <t>57, 39,60 kg , 0,88 mm</t>
  </si>
  <si>
    <t>58, 41,00 kg , 0,88 mm</t>
  </si>
  <si>
    <t>59, 42,00 kg , 0,88 mm</t>
  </si>
  <si>
    <t>60, 43,40 kg , 1,10 mm</t>
  </si>
  <si>
    <t>61, 44,80 kg , 1,10 mm</t>
  </si>
  <si>
    <t>62, 44,80 kg , 1,10 mm</t>
  </si>
  <si>
    <t>63, 46,00 kg , 1,10 mm</t>
  </si>
  <si>
    <t>64, 47,20 kg , 1,10 mm</t>
  </si>
  <si>
    <t>65, 48,20 kg , 1,10 mm</t>
  </si>
  <si>
    <t>66, 48,20 kg , 1,10 mm</t>
  </si>
  <si>
    <t>67, 49,80 kg , 1,10 mm</t>
  </si>
  <si>
    <t>68, 51,20 kg , 1,10 mm</t>
  </si>
  <si>
    <t>69, 52,40 kg , 1,10 mm</t>
  </si>
  <si>
    <t>70, 54,00 kg , 1,32 mm</t>
  </si>
  <si>
    <t>71, 54,00 kg , 1,32 mm</t>
  </si>
  <si>
    <t>72, 55,20 kg , 1,32 mm</t>
  </si>
  <si>
    <t>73, 56,80 kg , 1,32 mm</t>
  </si>
  <si>
    <t>74, 58,00 kg , 1,32 mm</t>
  </si>
  <si>
    <t>75, 58,00 kg , 1,32 mm</t>
  </si>
  <si>
    <t>76, 59,20 kg , 1,32 mm</t>
  </si>
  <si>
    <t>77, 61,00 kg , 1,32 mm</t>
  </si>
  <si>
    <t>78, 62,20 kg , 1,32 mm</t>
  </si>
  <si>
    <t>79, 63,60 kg , 1,32 mm</t>
  </si>
  <si>
    <t>80, 63,60 kg , 1,32 mm</t>
  </si>
  <si>
    <t>81, 65,60 kg , 1,32 mm</t>
  </si>
  <si>
    <t>82, 66,60 kg , 1,54 mm</t>
  </si>
  <si>
    <t>83, 68,20 kg , 1,54 mm</t>
  </si>
  <si>
    <t>84, 68,20 kg , 1,54 mm</t>
  </si>
  <si>
    <t>85, 69,60 kg , 1,54 mm</t>
  </si>
  <si>
    <t>86, 71,20 kg , 1,54 mm</t>
  </si>
  <si>
    <t>87, 72,40 kg , 1,54 mm</t>
  </si>
  <si>
    <t>88, 74,20 kg , 1,54 mm</t>
  </si>
  <si>
    <t>89, 74,20 kg , 1,54 mm</t>
  </si>
  <si>
    <t>90, 75,20 kg , 1,54 mm</t>
  </si>
  <si>
    <t>91, 77,40 kg , 1,54 mm</t>
  </si>
  <si>
    <t>92, 78,60 kg , 1,54 mm</t>
  </si>
  <si>
    <t>93, 80,00 kg , 1,54 mm</t>
  </si>
  <si>
    <t>94, 80,00 kg , 1,76 mm</t>
  </si>
  <si>
    <t>95, 81,80 kg , 1,76 mm</t>
  </si>
  <si>
    <t>96, 82,40 kg , 1,76 mm</t>
  </si>
  <si>
    <t>97, 82,60 kg , 1,76 mm</t>
  </si>
  <si>
    <t>98, 82,60 kg , 1,76 mm</t>
  </si>
  <si>
    <t>99, 84,20 kg , 1,76 mm</t>
  </si>
  <si>
    <t>100, 85,60 kg , 1,76 mm</t>
  </si>
  <si>
    <t>101, 87,00 kg , 1,76 mm</t>
  </si>
  <si>
    <t>102, 87,80 kg , 1,76 mm</t>
  </si>
  <si>
    <t>103, 87,80 kg , 1,76 mm</t>
  </si>
  <si>
    <t>104, 87,40 kg , 1,98 mm</t>
  </si>
  <si>
    <t>105, 86,40 kg , 1,98 mm</t>
  </si>
  <si>
    <t>106, 86,20 kg , 1,98 mm</t>
  </si>
  <si>
    <t>107, 86,20 kg , 1,98 mm</t>
  </si>
  <si>
    <t>108, 86,00 kg , 1,98 mm</t>
  </si>
  <si>
    <t>109, 86,00 kg , 1,98 mm</t>
  </si>
  <si>
    <t>110, 86,00 kg , 1,98 mm</t>
  </si>
  <si>
    <t>111, 86,00 kg , 2,20 mm</t>
  </si>
  <si>
    <t>112, 86,00 kg , 2,20 mm</t>
  </si>
  <si>
    <t>113, 86,00 kg , 2,20 mm</t>
  </si>
  <si>
    <t>114, 86,00 kg , 2,20 mm</t>
  </si>
  <si>
    <t>115, 88,00 kg , 2,20 mm</t>
  </si>
  <si>
    <t>116, 88,00 kg , 2,20 mm</t>
  </si>
  <si>
    <t>117, 90,40 kg , 2,20 mm</t>
  </si>
  <si>
    <t>118, 92,60 kg , 2,20 mm</t>
  </si>
  <si>
    <t>119, 94,60 kg , 2,42 mm</t>
  </si>
  <si>
    <t>120, 96,80 kg , 2,42 mm</t>
  </si>
  <si>
    <t>121, 96,80 kg , 2,42 mm</t>
  </si>
  <si>
    <t>122, 99,20 kg , 2,42 mm</t>
  </si>
  <si>
    <t>123, 101,40 kg , 2,42 mm</t>
  </si>
  <si>
    <t>124, 103,40 kg , 2,42 mm</t>
  </si>
  <si>
    <t>125, 103,40 kg , 2,64 mm</t>
  </si>
  <si>
    <t>126, 105,60 kg , 2,64 mm</t>
  </si>
  <si>
    <t>127, 107,80 kg , 2,64 mm</t>
  </si>
  <si>
    <t>128, 110,40 kg , 2,64 mm</t>
  </si>
  <si>
    <t>129, 112,80 kg , 2,64 mm</t>
  </si>
  <si>
    <t>130, 112,80 kg , 2,64 mm</t>
  </si>
  <si>
    <t>131, 115,40 kg , 2,64 mm</t>
  </si>
  <si>
    <t>132, 117,40 kg , 2,64 mm</t>
  </si>
  <si>
    <t>A</t>
  </si>
  <si>
    <t>p</t>
  </si>
  <si>
    <t>l</t>
  </si>
  <si>
    <t>Perpanjangan (mm)</t>
  </si>
  <si>
    <t>DL</t>
  </si>
  <si>
    <t>PD</t>
  </si>
  <si>
    <t>Beban (kg) P</t>
  </si>
  <si>
    <t>beban (kN) P</t>
  </si>
  <si>
    <t>1, 7,40 kg , 0,22 mm</t>
  </si>
  <si>
    <t>2, 8,00 kg , 0,22 mm</t>
  </si>
  <si>
    <t>3, 8,20 kg , 0,22 mm</t>
  </si>
  <si>
    <t>4, 8,60 kg , 0,22 mm</t>
  </si>
  <si>
    <t>5, 8,80 kg , 0,22 mm</t>
  </si>
  <si>
    <t>6, 8,80 kg , 0,22 mm</t>
  </si>
  <si>
    <t>7, 9,00 kg , 0,22 mm</t>
  </si>
  <si>
    <t>8, 9,20 kg , 0,22 mm</t>
  </si>
  <si>
    <t>9, 12,00 kg , 0,22 mm</t>
  </si>
  <si>
    <t>10, 12,40 kg , 0,22 mm</t>
  </si>
  <si>
    <t>11, 12,40 kg , 0,22 mm</t>
  </si>
  <si>
    <t>12, 12,80 kg , 0,22 mm</t>
  </si>
  <si>
    <t>13, 13,00 kg , 0,22 mm</t>
  </si>
  <si>
    <t>14, 14,60 kg , 0,44 mm</t>
  </si>
  <si>
    <t>15, 14,60 kg , 0,44 mm</t>
  </si>
  <si>
    <t>16, 15,40 kg , 0,44 mm</t>
  </si>
  <si>
    <t>17, 15,60 kg , 0,44 mm</t>
  </si>
  <si>
    <t>18, 16,00 kg , 0,44 mm</t>
  </si>
  <si>
    <t>19, 17,40 kg , 0,44 mm</t>
  </si>
  <si>
    <t>20, 17,40 kg , 0,66 mm</t>
  </si>
  <si>
    <t>21, 18,20 kg , 0,66 mm</t>
  </si>
  <si>
    <t>22, 18,40 kg , 0,66 mm</t>
  </si>
  <si>
    <t>23, 19,80 kg , 0,66 mm</t>
  </si>
  <si>
    <t>24, 19,80 kg , 0,66 mm</t>
  </si>
  <si>
    <t>25, 20,80 kg , 0,66 mm</t>
  </si>
  <si>
    <t>26, 21,80 kg , 0,66 mm</t>
  </si>
  <si>
    <t>27, 23,00 kg , 0,66 mm</t>
  </si>
  <si>
    <t>28, 23,40 kg , 0,66 mm</t>
  </si>
  <si>
    <t>29, 23,40 kg , 0,66 mm</t>
  </si>
  <si>
    <t>30, 25,00 kg , 0,88 mm</t>
  </si>
  <si>
    <t>31, 25,60 kg , 0,88 mm</t>
  </si>
  <si>
    <t>32, 26,80 kg , 0,88 mm</t>
  </si>
  <si>
    <t>33, 26,80 kg , 0,88 mm</t>
  </si>
  <si>
    <t>34, 27,80 kg , 0,88 mm</t>
  </si>
  <si>
    <t>35, 29,00 kg , 0,88 mm</t>
  </si>
  <si>
    <t>36, 30,00 kg , 0,88 mm</t>
  </si>
  <si>
    <t>37, 31,40 kg , 1,10 mm</t>
  </si>
  <si>
    <t>38, 31,40 kg , 1,10 mm</t>
  </si>
  <si>
    <t>39, 32,40 kg , 1,10 mm</t>
  </si>
  <si>
    <t>40, 34,00 kg , 1,10 mm</t>
  </si>
  <si>
    <t>41, 35,20 kg , 1,10 mm</t>
  </si>
  <si>
    <t>42, 35,20 kg , 1,10 mm</t>
  </si>
  <si>
    <t>43, 36,60 kg , 1,10 mm</t>
  </si>
  <si>
    <t>44, 37,80 kg , 1,10 mm</t>
  </si>
  <si>
    <t>45, 39,00 kg , 1,32 mm</t>
  </si>
  <si>
    <t>46, 40,60 kg , 1,32 mm</t>
  </si>
  <si>
    <t>47, 40,60 kg , 1,32 mm</t>
  </si>
  <si>
    <t>48, 42,00 kg , 1,32 mm</t>
  </si>
  <si>
    <t>49, 43,00 kg , 1,32 mm</t>
  </si>
  <si>
    <t>50, 44,80 kg , 1,32 mm</t>
  </si>
  <si>
    <t>51, 46,00 kg , 1,32 mm</t>
  </si>
  <si>
    <t>52, 46,00 kg , 1,32 mm</t>
  </si>
  <si>
    <t>53, 47,20 kg , 1,32 mm</t>
  </si>
  <si>
    <t>54, 49,20 kg , 1,32 mm</t>
  </si>
  <si>
    <t>55, 50,60 kg , 1,54 mm</t>
  </si>
  <si>
    <t>56, 50,60 kg , 1,54 mm</t>
  </si>
  <si>
    <t>57, 52,00 kg , 1,54 mm</t>
  </si>
  <si>
    <t>58, 53,40 kg , 1,54 mm</t>
  </si>
  <si>
    <t>59, 55,00 kg , 1,76 mm</t>
  </si>
  <si>
    <t>1, 6,60 kg , 0,00 mm</t>
  </si>
  <si>
    <t>2, 7,00 kg , 0,00 mm</t>
  </si>
  <si>
    <t>3, 7,00 kg , 0,00 mm</t>
  </si>
  <si>
    <t>5, 8,20 kg , 0,00 mm</t>
  </si>
  <si>
    <t>6, 9,60 kg , 0,22 mm</t>
  </si>
  <si>
    <t>7, 9,60 kg , 0,22 mm</t>
  </si>
  <si>
    <t>8, 10,40 kg , 0,22 mm</t>
  </si>
  <si>
    <t>9, 11,80 kg , 0,22 mm</t>
  </si>
  <si>
    <t>10, 13,00 kg , 0,44 mm</t>
  </si>
  <si>
    <t>11, 14,00 kg , 0,44 mm</t>
  </si>
  <si>
    <t>12, 14,00 kg , 0,44 mm</t>
  </si>
  <si>
    <t>13, 15,20 kg , 0,44 mm</t>
  </si>
  <si>
    <t>14, 16,20 kg , 0,44 mm</t>
  </si>
  <si>
    <t>15, 17,40 kg , 0,66 mm</t>
  </si>
  <si>
    <t>16, 17,40 kg , 0,66 mm</t>
  </si>
  <si>
    <t>17, 18,80 kg , 0,66 mm</t>
  </si>
  <si>
    <t>18, 19,80 kg , 0,66 mm</t>
  </si>
  <si>
    <t>19, 21,60 kg , 0,66 mm</t>
  </si>
  <si>
    <t>20, 23,00 kg , 0,66 mm</t>
  </si>
  <si>
    <t>21, 23,00 kg , 0,66 mm</t>
  </si>
  <si>
    <t>22, 24,60 kg , 0,88 mm</t>
  </si>
  <si>
    <t>23, 26,20 kg , 0,88 mm</t>
  </si>
  <si>
    <t>24, 27,80 kg , 0,88 mm</t>
  </si>
  <si>
    <t>25, 27,80 kg , 0,88 mm</t>
  </si>
  <si>
    <t>26, 29,60 kg , 0,88 mm</t>
  </si>
  <si>
    <t>27, 31,40 kg , 1,10 mm</t>
  </si>
  <si>
    <t>28, 33,60 kg , 1,10 mm</t>
  </si>
  <si>
    <t>29, 35,60 kg , 1,10 mm</t>
  </si>
  <si>
    <t>30, 35,60 kg , 1,10 mm</t>
  </si>
  <si>
    <t>31, 37,60 kg , 1,10 mm</t>
  </si>
  <si>
    <t>32, 40,20 kg , 1,10 mm</t>
  </si>
  <si>
    <t>33, 42,40 kg , 1,10 mm</t>
  </si>
  <si>
    <t>34, 42,40 kg , 1,10 mm</t>
  </si>
  <si>
    <t>35, 44,20 kg , 1,10 mm</t>
  </si>
  <si>
    <t>36, 47,00 kg , 1,32 mm</t>
  </si>
  <si>
    <t>37, 47,00 kg , 1,32 mm</t>
  </si>
  <si>
    <t>38, 51,60 kg , 1,32 mm</t>
  </si>
  <si>
    <t>39, 51,60 kg , 1,32 mm</t>
  </si>
  <si>
    <t>40, 54,80 kg , 1,32 mm</t>
  </si>
  <si>
    <t>41, 57,00 kg , 1,32 mm</t>
  </si>
  <si>
    <t>42, 59,40 kg , 1,54 mm</t>
  </si>
  <si>
    <t>43, 60,40 kg , 1,54 mm</t>
  </si>
  <si>
    <t>44, 60,40 kg , 1,54 mm</t>
  </si>
  <si>
    <t>45, 59,20 kg , 1,76 mm</t>
  </si>
  <si>
    <t>46, 59,40 kg , 1,76 mm</t>
  </si>
  <si>
    <t>47, 64,20 kg , 1,76 mm</t>
  </si>
  <si>
    <t>48, 64,20 kg , 1,76 mm</t>
  </si>
  <si>
    <t>49, 67,00 kg , 1,76 mm</t>
  </si>
  <si>
    <t>50, 69,80 kg , 1,76 mm</t>
  </si>
  <si>
    <t>51, 72,60 kg , 1,76 mm</t>
  </si>
  <si>
    <t>52, 75,40 kg , 1,98 mm</t>
  </si>
  <si>
    <t>53, 75,40 kg , 1,98 mm</t>
  </si>
  <si>
    <t>54, 78,20 kg , 1,98 mm</t>
  </si>
  <si>
    <t>55, 80,20 kg , 1,98 mm</t>
  </si>
  <si>
    <t>56, 81,60 kg , 1,98 mm</t>
  </si>
  <si>
    <t>57, 81,60 kg , 1,98 mm</t>
  </si>
  <si>
    <t>58, 84,40 kg , 1,98 mm</t>
  </si>
  <si>
    <t>59, 84,60 kg , 2,20 mm</t>
  </si>
  <si>
    <t>60, 84,20 kg , 2,20 mm</t>
  </si>
  <si>
    <t>61, 83,80 kg , 2,20 mm</t>
  </si>
  <si>
    <t>62, 83,80 kg , 2,20 mm</t>
  </si>
  <si>
    <t>63, 83,80 kg , 2,20 mm</t>
  </si>
  <si>
    <t>64, 83,80 kg , 2,20 mm</t>
  </si>
  <si>
    <t>65, 83,80 kg , 2,20 mm</t>
  </si>
  <si>
    <t>66, 83,80 kg , 2,20 mm</t>
  </si>
  <si>
    <t>67, 83,80 kg , 2,41 mm</t>
  </si>
  <si>
    <t>68, 85,00 kg , 2,41 mm</t>
  </si>
  <si>
    <t>69, 87,20 kg , 2,41 mm</t>
  </si>
  <si>
    <t>70, 90,00 kg , 2,41 mm</t>
  </si>
  <si>
    <t>71, 90,00 kg , 2,41 mm</t>
  </si>
  <si>
    <t>72, 92,60 kg , 2,41 mm</t>
  </si>
  <si>
    <t>73, 95,40 kg , 2,41 mm</t>
  </si>
  <si>
    <t>74, 95,00 kg , 2,63 mm</t>
  </si>
  <si>
    <t>75, 95,00 kg , 2,63 mm</t>
  </si>
  <si>
    <t>76, 95,60 kg , 2,63 mm</t>
  </si>
  <si>
    <t>77, 100,20 kg , 2,63 mm</t>
  </si>
  <si>
    <t>78, 103,20 kg , 2,63 mm</t>
  </si>
  <si>
    <t>79, 106,60 kg , 2,63 mm</t>
  </si>
  <si>
    <t>80, 106,60 kg , 2,85 mm</t>
  </si>
  <si>
    <t>81, 110,00 kg , 2,85 mm</t>
  </si>
  <si>
    <t>82, 113,00 kg , 2,85 mm</t>
  </si>
  <si>
    <t>83, 115,80 kg , 2,85 mm</t>
  </si>
  <si>
    <t>84, 118,60 kg , 2,85 mm</t>
  </si>
  <si>
    <t>85, 118,60 kg , 2,85 mm</t>
  </si>
  <si>
    <t>86, 121,60 kg , 2,85 mm</t>
  </si>
  <si>
    <t>87, 124,60 kg , 3,07 mm</t>
  </si>
  <si>
    <t>88, 127,40 kg , 3,07 mm</t>
  </si>
  <si>
    <t>89, 127,40 kg , 3,07 mm</t>
  </si>
  <si>
    <t>90, 130,60 kg , 3,07 mm</t>
  </si>
  <si>
    <t>91, 133,40 kg , 3,07 mm</t>
  </si>
  <si>
    <t>92, 136,20 kg , 3,07 mm</t>
  </si>
  <si>
    <t>93, 139,40 kg , 3,07 mm</t>
  </si>
  <si>
    <t>94, 139,40 kg , 3,07 mm</t>
  </si>
  <si>
    <t>95, 142,20 kg , 3,29 mm</t>
  </si>
  <si>
    <t>96, 144,80 kg , 3,29 mm</t>
  </si>
  <si>
    <t>97, 147,60 kg , 3,29 mm</t>
  </si>
  <si>
    <t>98, 147,60 kg , 3,29 mm</t>
  </si>
  <si>
    <t>99, 150,60 kg , 3,29 mm</t>
  </si>
  <si>
    <t>100, 153,60 kg , 3,51 mm</t>
  </si>
  <si>
    <t>101, 156,20 kg , 3,51 mm</t>
  </si>
  <si>
    <t>102, 159,20 kg , 3,51 mm</t>
  </si>
  <si>
    <t>103, 159,20 kg , 3,51 mm</t>
  </si>
  <si>
    <t>104, 162,00 kg , 3,51 mm</t>
  </si>
  <si>
    <t>105, 164,80 kg , 3,51 mm</t>
  </si>
  <si>
    <t>106, 167,80 kg , 3,73 mm</t>
  </si>
  <si>
    <t>107, 167,80 kg , 3,73 mm</t>
  </si>
  <si>
    <t>108, 170,40 kg , 3,73 mm</t>
  </si>
  <si>
    <t>109, 173,20 kg , 3,95 mm</t>
  </si>
  <si>
    <t>110, 176,20 kg , 3,95 mm</t>
  </si>
  <si>
    <t>1, 5,60 kg , 0,00 mm</t>
  </si>
  <si>
    <t>2, 6,00 kg , 0,00 mm</t>
  </si>
  <si>
    <t>3, 6,20 kg , 0,00 mm</t>
  </si>
  <si>
    <t>4, 6,40 kg , 0,00 mm</t>
  </si>
  <si>
    <t>5, 6,40 kg , 0,00 mm</t>
  </si>
  <si>
    <t>6, 6,40 kg , 0,00 mm</t>
  </si>
  <si>
    <t>7, 6,60 kg , 0,00 mm</t>
  </si>
  <si>
    <t>8, 6,60 kg , 0,22 mm</t>
  </si>
  <si>
    <t>9, 6,80 kg , 0,22 mm</t>
  </si>
  <si>
    <t>10, 6,80 kg , 0,22 mm</t>
  </si>
  <si>
    <t>11, 6,80 kg , 0,22 mm</t>
  </si>
  <si>
    <t>12, 9,40 kg , 0,22 mm</t>
  </si>
  <si>
    <t>13, 10,60 kg , 0,22 mm</t>
  </si>
  <si>
    <t>14, 10,60 kg , 0,44 mm</t>
  </si>
  <si>
    <t>15, 11,60 kg , 0,44 mm</t>
  </si>
  <si>
    <t>16, 12,60 kg , 0,44 mm</t>
  </si>
  <si>
    <t>17, 14,00 kg , 0,44 mm</t>
  </si>
  <si>
    <t>18, 14,80 kg , 0,44 mm</t>
  </si>
  <si>
    <t>19, 14,80 kg , 0,66 mm</t>
  </si>
  <si>
    <t>20, 16,00 kg , 0,66 mm</t>
  </si>
  <si>
    <t>21, 17,20 kg , 0,66 mm</t>
  </si>
  <si>
    <t>22, 18,20 kg , 0,66 mm</t>
  </si>
  <si>
    <t>23, 18,20 kg , 0,66 mm</t>
  </si>
  <si>
    <t>24, 19,60 kg , 0,88 mm</t>
  </si>
  <si>
    <t>25, 20,80 kg , 0,88 mm</t>
  </si>
  <si>
    <t>26, 22,20 kg , 0,88 mm</t>
  </si>
  <si>
    <t>27, 23,80 kg , 0,88 mm</t>
  </si>
  <si>
    <t>28, 23,80 kg , 0,88 mm</t>
  </si>
  <si>
    <t>29, 24,80 kg , 0,88 mm</t>
  </si>
  <si>
    <t>30, 26,40 kg , 0,88 mm</t>
  </si>
  <si>
    <t>31, 27,60 kg , 1,09 mm</t>
  </si>
  <si>
    <t>32, 27,60 kg , 1,09 mm</t>
  </si>
  <si>
    <t>33, 29,40 kg , 1,09 mm</t>
  </si>
  <si>
    <t>34, 31,20 kg , 1,09 mm</t>
  </si>
  <si>
    <t>35, 32,60 kg , 1,09 mm</t>
  </si>
  <si>
    <t>36, 34,60 kg , 1,09 mm</t>
  </si>
  <si>
    <t>37, 34,60 kg , 1,09 mm</t>
  </si>
  <si>
    <t>38, 36,40 kg , 1,31 mm</t>
  </si>
  <si>
    <t>39, 38,00 kg , 1,31 mm</t>
  </si>
  <si>
    <t>40, 39,80 kg , 1,31 mm</t>
  </si>
  <si>
    <t>41, 41,40 kg , 1,31 mm</t>
  </si>
  <si>
    <t>42, 41,40 kg , 1,31 mm</t>
  </si>
  <si>
    <t>43, 42,80 kg , 1,31 mm</t>
  </si>
  <si>
    <t>44, 44,60 kg , 1,31 mm</t>
  </si>
  <si>
    <t>45, 46,40 kg , 1,53 mm</t>
  </si>
  <si>
    <t>46, 46,40 kg , 1,53 mm</t>
  </si>
  <si>
    <t>47, 47,80 kg , 1,53 mm</t>
  </si>
  <si>
    <t>48, 49,80 kg , 1,53 mm</t>
  </si>
  <si>
    <t>49, 51,80 kg , 1,53 mm</t>
  </si>
  <si>
    <t>50, 53,60 kg , 1,75 mm</t>
  </si>
  <si>
    <t>51, 53,60 kg , 1,75 mm</t>
  </si>
  <si>
    <t>52, 55,20 kg , 1,75 mm</t>
  </si>
  <si>
    <t>53, 56,60 kg , 1,75 mm</t>
  </si>
  <si>
    <t>54, 58,00 kg , 1,75 mm</t>
  </si>
  <si>
    <t>55, 58,00 kg , 1,75 mm</t>
  </si>
  <si>
    <t>56, 59,80 kg , 1,75 mm</t>
  </si>
  <si>
    <t>57, 61,80 kg , 1,75 mm</t>
  </si>
  <si>
    <t>58, 64,20 kg , 1,97 mm</t>
  </si>
  <si>
    <t>59, 66,20 kg , 1,97 mm</t>
  </si>
  <si>
    <t>60, 66,20 kg , 2,19 mm</t>
  </si>
  <si>
    <t>61, 68,40 kg , 2,19 mm</t>
  </si>
  <si>
    <t>62, 70,80 kg , 2,19 mm</t>
  </si>
  <si>
    <t>63, 73,00 kg , 2,19 mm</t>
  </si>
  <si>
    <t>64, 73,00 kg , 2,19 mm</t>
  </si>
  <si>
    <t>65, 75,20 kg , 2,19 mm</t>
  </si>
  <si>
    <t>66, 77,80 kg , 2,19 mm</t>
  </si>
  <si>
    <t>67, 80,00 kg , 2,19 mm</t>
  </si>
  <si>
    <t>68, 82,00 kg , 2,19 mm</t>
  </si>
  <si>
    <t>69, 82,00 kg , 2,19 mm</t>
  </si>
  <si>
    <t>70, 82,40 kg , 2,41 mm</t>
  </si>
  <si>
    <t>71, 80,40 kg , 2,41 mm</t>
  </si>
  <si>
    <t>72, 80,60 kg , 2,41 mm</t>
  </si>
  <si>
    <t>73, 80,60 kg , 2,41 mm</t>
  </si>
  <si>
    <t>74, 82,00 kg , 2,41 mm</t>
  </si>
  <si>
    <t>75, 82,00 kg , 2,41 mm</t>
  </si>
  <si>
    <t>76, 82,00 kg , 2,63 mm</t>
  </si>
  <si>
    <t>77, 82,00 kg , 2,63 mm</t>
  </si>
  <si>
    <t>78, 82,00 kg , 2,63 mm</t>
  </si>
  <si>
    <t>79, 82,00 kg , 2,63 mm</t>
  </si>
  <si>
    <t>80, 85,20 kg , 2,63 mm</t>
  </si>
  <si>
    <t>81, 83,60 kg , 2,85 mm</t>
  </si>
  <si>
    <t>82, 83,60 kg , 2,85 mm</t>
  </si>
  <si>
    <t>83, 83,60 kg , 2,85 mm</t>
  </si>
  <si>
    <t>84, 87,80 kg , 2,85 mm</t>
  </si>
  <si>
    <t>85, 90,60 kg , 2,85 mm</t>
  </si>
  <si>
    <t>86, 93,60 kg , 2,85 mm</t>
  </si>
  <si>
    <t>87, 93,60 kg , 2,85 mm</t>
  </si>
  <si>
    <t>88, 96,20 kg , 2,85 mm</t>
  </si>
  <si>
    <t>89, 98,80 kg , 2,85 mm</t>
  </si>
  <si>
    <t>90, 101,20 kg , 3,07 mm</t>
  </si>
  <si>
    <t>91, 103,60 kg , 3,07 mm</t>
  </si>
  <si>
    <t>92, 103,60 kg , 3,07 mm</t>
  </si>
  <si>
    <t>93, 106,20 kg , 3,07 mm</t>
  </si>
  <si>
    <t>94, 108,80 kg , 3,07 mm</t>
  </si>
  <si>
    <t>95, 111,00 kg , 3,07 mm</t>
  </si>
  <si>
    <t>96, 111,00 kg , 3,07 mm</t>
  </si>
  <si>
    <t>97, 113,80 kg , 3,29 mm</t>
  </si>
  <si>
    <t>98, 116,00 kg , 3,29 mm</t>
  </si>
  <si>
    <t>99, 118,80 kg , 3,29 mm</t>
  </si>
  <si>
    <t>100, 120,80 kg , 3,29 mm</t>
  </si>
  <si>
    <t>101, 120,80 kg , 3,29 mm</t>
  </si>
  <si>
    <t>102, 123,20 kg , 3,29 mm</t>
  </si>
  <si>
    <t>103, 126,00 kg , 3,51 mm</t>
  </si>
  <si>
    <t>104, 127,80 kg , 3,51 mm</t>
  </si>
  <si>
    <t>105, 127,80 kg , 3,51 mm</t>
  </si>
  <si>
    <t>106, 130,00 kg , 3,51 mm</t>
  </si>
  <si>
    <t>107, 133,00 kg , 3,51 mm</t>
  </si>
  <si>
    <t>108, 135,00 kg , 3,51 mm</t>
  </si>
  <si>
    <t>109, 137,60 kg , 3,51 mm</t>
  </si>
  <si>
    <t>110, 137,60 kg , 3,73 mm</t>
  </si>
  <si>
    <t>111, 139,80 kg , 3,73 mm</t>
  </si>
  <si>
    <t>112, 142,20 kg , 3,73 mm</t>
  </si>
  <si>
    <t>113, 144,60 kg , 3,73 mm</t>
  </si>
  <si>
    <t>114, 144,60 kg , 3,73 mm</t>
  </si>
  <si>
    <t>115, 147,00 kg , 3,73 mm</t>
  </si>
  <si>
    <t>116, 149,00 kg , 3,73 mm</t>
  </si>
  <si>
    <t>117, 151,40 kg , 3,95 mm</t>
  </si>
  <si>
    <t>118, 153,80 kg , 3,95 mm</t>
  </si>
  <si>
    <t>119, 153,80 kg , 3,95 mm</t>
  </si>
  <si>
    <t>120, 156,00 kg , 3,95 mm</t>
  </si>
  <si>
    <t>121, 158,40 kg , 4,17 mm</t>
  </si>
  <si>
    <t>122, 159,80 kg , 4,17 mm</t>
  </si>
  <si>
    <t>123, 159,80 kg , 4,17 mm</t>
  </si>
  <si>
    <t>1, 1,60 kg , 0,00 mm</t>
  </si>
  <si>
    <t>2, 1,60 kg , 0,00 mm</t>
  </si>
  <si>
    <t>3, 1,60 kg , 0,00 mm</t>
  </si>
  <si>
    <t>4, 1,80 kg , 0,00 mm</t>
  </si>
  <si>
    <t>5, 3,40 kg , 0,00 mm</t>
  </si>
  <si>
    <t>6, 4,80 kg , 0,22 mm</t>
  </si>
  <si>
    <t>7, 4,80 kg , 0,22 mm</t>
  </si>
  <si>
    <t>8, 6,40 kg , 0,22 mm</t>
  </si>
  <si>
    <t>9, 8,20 kg , 0,22 mm</t>
  </si>
  <si>
    <t>10, 10,00 kg , 0,22 mm</t>
  </si>
  <si>
    <t>11, 10,00 kg , 0,22 mm</t>
  </si>
  <si>
    <t>12, 12,00 kg , 0,22 mm</t>
  </si>
  <si>
    <t>13, 13,80 kg , 0,44 mm</t>
  </si>
  <si>
    <t>14, 15,60 kg , 0,44 mm</t>
  </si>
  <si>
    <t>15, 17,60 kg , 0,44 mm</t>
  </si>
  <si>
    <t>16, 17,60 kg , 0,44 mm</t>
  </si>
  <si>
    <t>17, 20,00 kg , 0,44 mm</t>
  </si>
  <si>
    <t>18, 21,40 kg , 0,44 mm</t>
  </si>
  <si>
    <t>19, 23,60 kg , 0,66 mm</t>
  </si>
  <si>
    <t>20, 23,60 kg , 0,66 mm</t>
  </si>
  <si>
    <t>21, 25,20 kg , 0,66 mm</t>
  </si>
  <si>
    <t>22, 27,40 kg , 0,66 mm</t>
  </si>
  <si>
    <t>23, 29,20 kg , 0,66 mm</t>
  </si>
  <si>
    <t>24, 31,60 kg , 0,88 mm</t>
  </si>
  <si>
    <t>25, 31,60 kg , 0,88 mm</t>
  </si>
  <si>
    <t>26, 33,60 kg , 0,88 mm</t>
  </si>
  <si>
    <t>27, 35,60 kg , 0,88 mm</t>
  </si>
  <si>
    <t>28, 37,60 kg , 0,88 mm</t>
  </si>
  <si>
    <t>29, 37,60 kg , 1,10 mm</t>
  </si>
  <si>
    <t>30, 40,00 kg , 1,10 mm</t>
  </si>
  <si>
    <t>31, 41,80 kg , 1,10 mm</t>
  </si>
  <si>
    <t>32, 44,20 kg , 1,10 mm</t>
  </si>
  <si>
    <t>33, 46,40 kg , 1,10 mm</t>
  </si>
  <si>
    <t>34, 46,40 kg , 1,10 mm</t>
  </si>
  <si>
    <t>35, 48,40 kg , 1,10 mm</t>
  </si>
  <si>
    <t>36, 51,00 kg , 1,10 mm</t>
  </si>
  <si>
    <t>37, 53,20 kg , 1,32 mm</t>
  </si>
  <si>
    <t>38, 55,60 kg , 1,32 mm</t>
  </si>
  <si>
    <t>39, 55,60 kg , 1,32 mm</t>
  </si>
  <si>
    <t>40, 58,00 kg , 1,32 mm</t>
  </si>
  <si>
    <t>41, 60,00 kg , 1,32 mm</t>
  </si>
  <si>
    <t>42, 63,00 kg , 1,32 mm</t>
  </si>
  <si>
    <t>43, 63,00 kg , 1,32 mm</t>
  </si>
  <si>
    <t>44, 65,00 kg , 1,54 mm</t>
  </si>
  <si>
    <t>45, 67,80 kg , 1,54 mm</t>
  </si>
  <si>
    <t>46, 70,00 kg , 1,54 mm</t>
  </si>
  <si>
    <t>47, 72,20 kg , 1,54 mm</t>
  </si>
  <si>
    <t>48, 72,20 kg , 1,76 mm</t>
  </si>
  <si>
    <t>49, 74,60 kg , 1,76 mm</t>
  </si>
  <si>
    <t>V. Waktu 1 Jam</t>
  </si>
  <si>
    <t>V. Waktu 2 Jam</t>
  </si>
  <si>
    <t>V. Waktu 4 Jam</t>
  </si>
  <si>
    <t>V. Waktu 6 Jam</t>
  </si>
  <si>
    <t>V. Waktu 8 Jam</t>
  </si>
  <si>
    <t>N.M.E</t>
  </si>
  <si>
    <t>SPESIMEN</t>
  </si>
  <si>
    <t>Spesimen</t>
  </si>
  <si>
    <t>Kemuluran</t>
  </si>
  <si>
    <t>Kekuatan Tarik</t>
  </si>
  <si>
    <t>1 Jam</t>
  </si>
  <si>
    <t>2 Jam</t>
  </si>
  <si>
    <t>4 Jam</t>
  </si>
  <si>
    <t>6 Jam</t>
  </si>
  <si>
    <t>8 Jam</t>
  </si>
  <si>
    <t>Sum</t>
  </si>
  <si>
    <t>Average</t>
  </si>
  <si>
    <t>Running Total</t>
  </si>
  <si>
    <t>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</si>
</sst>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"/>
    <numFmt numFmtId="166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vertAlign val="superscript"/>
      <sz val="12"/>
      <color theme="1"/>
      <name val="Times New Roman"/>
      <family val="1"/>
    </font>
    <font>
      <sz val="11"/>
      <color theme="1"/>
      <name val="Times New Roman"/>
      <family val="1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2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166" fontId="4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0" fontId="0" fillId="0" borderId="0" xfId="0" applyNumberFormat="1" applyAlignment="1">
      <alignment horizontal="center" vertical="center"/>
    </xf>
    <xf numFmtId="10" fontId="0" fillId="0" borderId="0" xfId="1" applyNumberFormat="1" applyFont="1" applyAlignment="1">
      <alignment horizontal="center" vertical="center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wrapText="1"/>
    </xf>
    <xf numFmtId="2" fontId="0" fillId="0" borderId="0" xfId="0" applyNumberFormat="1"/>
    <xf numFmtId="2" fontId="4" fillId="0" borderId="1" xfId="0" applyNumberFormat="1" applyFont="1" applyBorder="1" applyAlignment="1">
      <alignment horizontal="center" vertical="center" wrapText="1"/>
    </xf>
    <xf numFmtId="0" fontId="0" fillId="0" borderId="2" xfId="0" applyBorder="1"/>
    <xf numFmtId="0" fontId="0" fillId="0" borderId="0" xfId="0" applyBorder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1" i="0" u="none" strike="noStrike" kern="1200" cap="all" spc="120" normalizeH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ID"/>
              <a:t>NILAI TEGANGAN TARIK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1" i="0" u="none" strike="noStrike" kern="1200" cap="all" spc="120" normalizeH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Sheet1!$H$12:$H$16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</c:numCache>
            </c:numRef>
          </c:cat>
          <c:val>
            <c:numRef>
              <c:f>Sheet1!$E$14:$E$18</c:f>
              <c:numCache>
                <c:formatCode>0.0</c:formatCode>
                <c:ptCount val="5"/>
                <c:pt idx="0" formatCode="0">
                  <c:v>177</c:v>
                </c:pt>
                <c:pt idx="1">
                  <c:v>82.9</c:v>
                </c:pt>
                <c:pt idx="2" formatCode="0">
                  <c:v>265.60000000000002</c:v>
                </c:pt>
                <c:pt idx="3" formatCode="0">
                  <c:v>241</c:v>
                </c:pt>
                <c:pt idx="4" formatCode="0">
                  <c:v>112.5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10-42FC-920D-15A3C633C45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450665600"/>
        <c:axId val="450661280"/>
      </c:barChart>
      <c:catAx>
        <c:axId val="4506656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cap="all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ID"/>
                  <a:t>SPESIMEN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cap="all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cap="all" spc="120" normalizeH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50661280"/>
        <c:crosses val="autoZero"/>
        <c:auto val="1"/>
        <c:lblAlgn val="ctr"/>
        <c:lblOffset val="100"/>
        <c:noMultiLvlLbl val="0"/>
      </c:catAx>
      <c:valAx>
        <c:axId val="450661280"/>
        <c:scaling>
          <c:orientation val="minMax"/>
        </c:scaling>
        <c:delete val="1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cap="all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ID"/>
                  <a:t>STRESS (N/mm</a:t>
                </a:r>
                <a:r>
                  <a:rPr lang="en-ID" baseline="30000"/>
                  <a:t>2</a:t>
                </a:r>
                <a:r>
                  <a:rPr lang="en-ID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cap="all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crossAx val="4506656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ID"/>
              <a:t>Grafik Tegangan Dan Regangan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'S8'!$K$2:$K$51</c:f>
              <c:numCache>
                <c:formatCode>0.0000</c:formatCode>
                <c:ptCount val="5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4.4000000000000003E-3</c:v>
                </c:pt>
                <c:pt idx="7">
                  <c:v>4.4000000000000003E-3</c:v>
                </c:pt>
                <c:pt idx="8">
                  <c:v>4.4000000000000003E-3</c:v>
                </c:pt>
                <c:pt idx="9">
                  <c:v>4.4000000000000003E-3</c:v>
                </c:pt>
                <c:pt idx="10">
                  <c:v>4.4000000000000003E-3</c:v>
                </c:pt>
                <c:pt idx="11">
                  <c:v>4.4000000000000003E-3</c:v>
                </c:pt>
                <c:pt idx="12">
                  <c:v>4.4000000000000003E-3</c:v>
                </c:pt>
                <c:pt idx="13">
                  <c:v>8.8000000000000005E-3</c:v>
                </c:pt>
                <c:pt idx="14">
                  <c:v>8.8000000000000005E-3</c:v>
                </c:pt>
                <c:pt idx="15">
                  <c:v>8.8000000000000005E-3</c:v>
                </c:pt>
                <c:pt idx="16">
                  <c:v>8.8000000000000005E-3</c:v>
                </c:pt>
                <c:pt idx="17">
                  <c:v>8.8000000000000005E-3</c:v>
                </c:pt>
                <c:pt idx="18">
                  <c:v>8.8000000000000005E-3</c:v>
                </c:pt>
                <c:pt idx="19">
                  <c:v>1.32E-2</c:v>
                </c:pt>
                <c:pt idx="20">
                  <c:v>1.32E-2</c:v>
                </c:pt>
                <c:pt idx="21">
                  <c:v>1.32E-2</c:v>
                </c:pt>
                <c:pt idx="22">
                  <c:v>1.32E-2</c:v>
                </c:pt>
                <c:pt idx="23">
                  <c:v>1.32E-2</c:v>
                </c:pt>
                <c:pt idx="24">
                  <c:v>1.7600000000000001E-2</c:v>
                </c:pt>
                <c:pt idx="25">
                  <c:v>1.7600000000000001E-2</c:v>
                </c:pt>
                <c:pt idx="26">
                  <c:v>1.7600000000000001E-2</c:v>
                </c:pt>
                <c:pt idx="27">
                  <c:v>1.7600000000000001E-2</c:v>
                </c:pt>
                <c:pt idx="28">
                  <c:v>1.7600000000000001E-2</c:v>
                </c:pt>
                <c:pt idx="29">
                  <c:v>2.2000000000000002E-2</c:v>
                </c:pt>
                <c:pt idx="30">
                  <c:v>2.2000000000000002E-2</c:v>
                </c:pt>
                <c:pt idx="31">
                  <c:v>2.2000000000000002E-2</c:v>
                </c:pt>
                <c:pt idx="32">
                  <c:v>2.2000000000000002E-2</c:v>
                </c:pt>
                <c:pt idx="33">
                  <c:v>2.2000000000000002E-2</c:v>
                </c:pt>
                <c:pt idx="34">
                  <c:v>2.2000000000000002E-2</c:v>
                </c:pt>
                <c:pt idx="35">
                  <c:v>2.2000000000000002E-2</c:v>
                </c:pt>
                <c:pt idx="36">
                  <c:v>2.2000000000000002E-2</c:v>
                </c:pt>
                <c:pt idx="37">
                  <c:v>2.64E-2</c:v>
                </c:pt>
                <c:pt idx="38">
                  <c:v>2.64E-2</c:v>
                </c:pt>
                <c:pt idx="39">
                  <c:v>2.64E-2</c:v>
                </c:pt>
                <c:pt idx="40">
                  <c:v>2.64E-2</c:v>
                </c:pt>
                <c:pt idx="41">
                  <c:v>2.64E-2</c:v>
                </c:pt>
                <c:pt idx="42">
                  <c:v>2.64E-2</c:v>
                </c:pt>
                <c:pt idx="43">
                  <c:v>2.64E-2</c:v>
                </c:pt>
                <c:pt idx="44">
                  <c:v>3.0800000000000001E-2</c:v>
                </c:pt>
                <c:pt idx="45">
                  <c:v>3.0800000000000001E-2</c:v>
                </c:pt>
                <c:pt idx="46">
                  <c:v>3.0800000000000001E-2</c:v>
                </c:pt>
                <c:pt idx="47">
                  <c:v>3.0800000000000001E-2</c:v>
                </c:pt>
                <c:pt idx="48">
                  <c:v>3.5200000000000002E-2</c:v>
                </c:pt>
                <c:pt idx="49">
                  <c:v>3.5200000000000002E-2</c:v>
                </c:pt>
              </c:numCache>
            </c:numRef>
          </c:xVal>
          <c:yVal>
            <c:numRef>
              <c:f>'S8'!$J$2:$J$51</c:f>
              <c:numCache>
                <c:formatCode>0.00</c:formatCode>
                <c:ptCount val="50"/>
                <c:pt idx="0">
                  <c:v>0</c:v>
                </c:pt>
                <c:pt idx="1">
                  <c:v>2.4139446153846156</c:v>
                </c:pt>
                <c:pt idx="2">
                  <c:v>2.4139446153846156</c:v>
                </c:pt>
                <c:pt idx="3">
                  <c:v>2.4139446153846156</c:v>
                </c:pt>
                <c:pt idx="4">
                  <c:v>2.715687692307692</c:v>
                </c:pt>
                <c:pt idx="5">
                  <c:v>5.129632307692308</c:v>
                </c:pt>
                <c:pt idx="6">
                  <c:v>7.2418338461538463</c:v>
                </c:pt>
                <c:pt idx="7">
                  <c:v>7.2418338461538463</c:v>
                </c:pt>
                <c:pt idx="8">
                  <c:v>9.6557784615384623</c:v>
                </c:pt>
                <c:pt idx="9">
                  <c:v>12.371466153846152</c:v>
                </c:pt>
                <c:pt idx="10">
                  <c:v>15.087153846153845</c:v>
                </c:pt>
                <c:pt idx="11">
                  <c:v>15.087153846153845</c:v>
                </c:pt>
                <c:pt idx="12">
                  <c:v>18.104584615384617</c:v>
                </c:pt>
                <c:pt idx="13">
                  <c:v>20.82027230769231</c:v>
                </c:pt>
                <c:pt idx="14">
                  <c:v>23.535959999999996</c:v>
                </c:pt>
                <c:pt idx="15">
                  <c:v>26.553390769230766</c:v>
                </c:pt>
                <c:pt idx="16">
                  <c:v>26.553390769230766</c:v>
                </c:pt>
                <c:pt idx="17">
                  <c:v>30.174307692307689</c:v>
                </c:pt>
                <c:pt idx="18">
                  <c:v>32.286509230769227</c:v>
                </c:pt>
                <c:pt idx="19">
                  <c:v>35.605683076923079</c:v>
                </c:pt>
                <c:pt idx="20">
                  <c:v>35.605683076923079</c:v>
                </c:pt>
                <c:pt idx="21">
                  <c:v>38.019627692307687</c:v>
                </c:pt>
                <c:pt idx="22">
                  <c:v>41.338801538461539</c:v>
                </c:pt>
                <c:pt idx="23">
                  <c:v>44.054489230769228</c:v>
                </c:pt>
                <c:pt idx="24">
                  <c:v>47.675406153846147</c:v>
                </c:pt>
                <c:pt idx="25">
                  <c:v>47.675406153846147</c:v>
                </c:pt>
                <c:pt idx="26">
                  <c:v>50.692836923076925</c:v>
                </c:pt>
                <c:pt idx="27">
                  <c:v>53.710267692307688</c:v>
                </c:pt>
                <c:pt idx="28">
                  <c:v>56.727698461538459</c:v>
                </c:pt>
                <c:pt idx="29">
                  <c:v>56.727698461538459</c:v>
                </c:pt>
                <c:pt idx="30">
                  <c:v>60.348615384615378</c:v>
                </c:pt>
                <c:pt idx="31">
                  <c:v>63.064303076923075</c:v>
                </c:pt>
                <c:pt idx="32">
                  <c:v>66.685220000000001</c:v>
                </c:pt>
                <c:pt idx="33">
                  <c:v>70.004393846153846</c:v>
                </c:pt>
                <c:pt idx="34">
                  <c:v>70.004393846153846</c:v>
                </c:pt>
                <c:pt idx="35">
                  <c:v>73.021824615384602</c:v>
                </c:pt>
                <c:pt idx="36">
                  <c:v>76.94448461538461</c:v>
                </c:pt>
                <c:pt idx="37">
                  <c:v>80.263658461538469</c:v>
                </c:pt>
                <c:pt idx="38">
                  <c:v>83.884575384615374</c:v>
                </c:pt>
                <c:pt idx="39">
                  <c:v>83.884575384615374</c:v>
                </c:pt>
                <c:pt idx="40">
                  <c:v>87.505492307692307</c:v>
                </c:pt>
                <c:pt idx="41">
                  <c:v>90.522923076923078</c:v>
                </c:pt>
                <c:pt idx="42">
                  <c:v>95.04906923076922</c:v>
                </c:pt>
                <c:pt idx="43">
                  <c:v>95.04906923076922</c:v>
                </c:pt>
                <c:pt idx="44">
                  <c:v>98.066499999999991</c:v>
                </c:pt>
                <c:pt idx="45">
                  <c:v>102.29090307692307</c:v>
                </c:pt>
                <c:pt idx="46">
                  <c:v>105.6100769230769</c:v>
                </c:pt>
                <c:pt idx="47">
                  <c:v>108.92925076923076</c:v>
                </c:pt>
                <c:pt idx="48">
                  <c:v>108.92925076923076</c:v>
                </c:pt>
                <c:pt idx="49">
                  <c:v>112.55016769230768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B57-4F15-A0DA-F3DB798813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5163232"/>
        <c:axId val="84982080"/>
      </c:scatterChart>
      <c:valAx>
        <c:axId val="625163232"/>
        <c:scaling>
          <c:orientation val="minMax"/>
          <c:min val="1.0000000000000002E-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ID"/>
                  <a:t>Regangan (mm)</a:t>
                </a:r>
              </a:p>
            </c:rich>
          </c:tx>
          <c:layout>
            <c:manualLayout>
              <c:xMode val="edge"/>
              <c:yMode val="edge"/>
              <c:x val="0.43722332168372002"/>
              <c:y val="0.9083142448103077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4982080"/>
        <c:crosses val="autoZero"/>
        <c:crossBetween val="midCat"/>
      </c:valAx>
      <c:valAx>
        <c:axId val="84982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ID"/>
                  <a:t>Tegangan (N/mm2)</a:t>
                </a:r>
              </a:p>
            </c:rich>
          </c:tx>
          <c:layout>
            <c:manualLayout>
              <c:xMode val="edge"/>
              <c:yMode val="edge"/>
              <c:x val="1.7825311942959002E-2"/>
              <c:y val="0.3195800524934382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251632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ID" sz="1600"/>
              <a:t>GRAFIK UJI TARIK KOMPOSIT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'G. Uji Tarik Komposit'!$P$8</c:f>
              <c:strCache>
                <c:ptCount val="1"/>
                <c:pt idx="0">
                  <c:v>V. Waktu 1 Jam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'S1'!$J$2:$J$134</c:f>
              <c:numCache>
                <c:formatCode>0.0000</c:formatCode>
                <c:ptCount val="1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4.4000000000000003E-3</c:v>
                </c:pt>
                <c:pt idx="13">
                  <c:v>4.4000000000000003E-3</c:v>
                </c:pt>
                <c:pt idx="14">
                  <c:v>4.4000000000000003E-3</c:v>
                </c:pt>
                <c:pt idx="15">
                  <c:v>4.4000000000000003E-3</c:v>
                </c:pt>
                <c:pt idx="16">
                  <c:v>4.4000000000000003E-3</c:v>
                </c:pt>
                <c:pt idx="17">
                  <c:v>4.4000000000000003E-3</c:v>
                </c:pt>
                <c:pt idx="18">
                  <c:v>4.4000000000000003E-3</c:v>
                </c:pt>
                <c:pt idx="19">
                  <c:v>4.4000000000000003E-3</c:v>
                </c:pt>
                <c:pt idx="20">
                  <c:v>4.4000000000000003E-3</c:v>
                </c:pt>
                <c:pt idx="21">
                  <c:v>4.4000000000000003E-3</c:v>
                </c:pt>
                <c:pt idx="22">
                  <c:v>8.8000000000000005E-3</c:v>
                </c:pt>
                <c:pt idx="23">
                  <c:v>8.8000000000000005E-3</c:v>
                </c:pt>
                <c:pt idx="24">
                  <c:v>8.8000000000000005E-3</c:v>
                </c:pt>
                <c:pt idx="25">
                  <c:v>8.8000000000000005E-3</c:v>
                </c:pt>
                <c:pt idx="26">
                  <c:v>8.8000000000000005E-3</c:v>
                </c:pt>
                <c:pt idx="27">
                  <c:v>8.8000000000000005E-3</c:v>
                </c:pt>
                <c:pt idx="28">
                  <c:v>8.8000000000000005E-3</c:v>
                </c:pt>
                <c:pt idx="29">
                  <c:v>8.8000000000000005E-3</c:v>
                </c:pt>
                <c:pt idx="30">
                  <c:v>8.8000000000000005E-3</c:v>
                </c:pt>
                <c:pt idx="31">
                  <c:v>8.8000000000000005E-3</c:v>
                </c:pt>
                <c:pt idx="32">
                  <c:v>8.8000000000000005E-3</c:v>
                </c:pt>
                <c:pt idx="33">
                  <c:v>8.8000000000000005E-3</c:v>
                </c:pt>
                <c:pt idx="34">
                  <c:v>8.8000000000000005E-3</c:v>
                </c:pt>
                <c:pt idx="35">
                  <c:v>8.8000000000000005E-3</c:v>
                </c:pt>
                <c:pt idx="36">
                  <c:v>8.8000000000000005E-3</c:v>
                </c:pt>
                <c:pt idx="37">
                  <c:v>8.8000000000000005E-3</c:v>
                </c:pt>
                <c:pt idx="38">
                  <c:v>8.8000000000000005E-3</c:v>
                </c:pt>
                <c:pt idx="39">
                  <c:v>8.8000000000000005E-3</c:v>
                </c:pt>
                <c:pt idx="40">
                  <c:v>8.8000000000000005E-3</c:v>
                </c:pt>
                <c:pt idx="41">
                  <c:v>8.8000000000000005E-3</c:v>
                </c:pt>
                <c:pt idx="42">
                  <c:v>8.8000000000000005E-3</c:v>
                </c:pt>
                <c:pt idx="43">
                  <c:v>1.32E-2</c:v>
                </c:pt>
                <c:pt idx="44">
                  <c:v>1.32E-2</c:v>
                </c:pt>
                <c:pt idx="45">
                  <c:v>1.32E-2</c:v>
                </c:pt>
                <c:pt idx="46">
                  <c:v>1.32E-2</c:v>
                </c:pt>
                <c:pt idx="47">
                  <c:v>1.32E-2</c:v>
                </c:pt>
                <c:pt idx="48">
                  <c:v>1.32E-2</c:v>
                </c:pt>
                <c:pt idx="49">
                  <c:v>1.32E-2</c:v>
                </c:pt>
                <c:pt idx="50">
                  <c:v>1.7600000000000001E-2</c:v>
                </c:pt>
                <c:pt idx="51">
                  <c:v>1.7600000000000001E-2</c:v>
                </c:pt>
                <c:pt idx="52">
                  <c:v>1.7600000000000001E-2</c:v>
                </c:pt>
                <c:pt idx="53">
                  <c:v>1.7600000000000001E-2</c:v>
                </c:pt>
                <c:pt idx="54">
                  <c:v>1.7600000000000001E-2</c:v>
                </c:pt>
                <c:pt idx="55">
                  <c:v>1.7600000000000001E-2</c:v>
                </c:pt>
                <c:pt idx="56">
                  <c:v>1.7600000000000001E-2</c:v>
                </c:pt>
                <c:pt idx="57">
                  <c:v>1.7600000000000001E-2</c:v>
                </c:pt>
                <c:pt idx="58">
                  <c:v>1.7600000000000001E-2</c:v>
                </c:pt>
                <c:pt idx="59">
                  <c:v>1.7600000000000001E-2</c:v>
                </c:pt>
                <c:pt idx="60">
                  <c:v>2.2000000000000002E-2</c:v>
                </c:pt>
                <c:pt idx="61">
                  <c:v>2.2000000000000002E-2</c:v>
                </c:pt>
                <c:pt idx="62">
                  <c:v>2.2000000000000002E-2</c:v>
                </c:pt>
                <c:pt idx="63">
                  <c:v>2.2000000000000002E-2</c:v>
                </c:pt>
                <c:pt idx="64">
                  <c:v>2.2000000000000002E-2</c:v>
                </c:pt>
                <c:pt idx="65">
                  <c:v>2.2000000000000002E-2</c:v>
                </c:pt>
                <c:pt idx="66">
                  <c:v>2.2000000000000002E-2</c:v>
                </c:pt>
                <c:pt idx="67">
                  <c:v>2.2000000000000002E-2</c:v>
                </c:pt>
                <c:pt idx="68">
                  <c:v>2.2000000000000002E-2</c:v>
                </c:pt>
                <c:pt idx="69">
                  <c:v>2.2000000000000002E-2</c:v>
                </c:pt>
                <c:pt idx="70">
                  <c:v>2.64E-2</c:v>
                </c:pt>
                <c:pt idx="71">
                  <c:v>2.64E-2</c:v>
                </c:pt>
                <c:pt idx="72">
                  <c:v>2.64E-2</c:v>
                </c:pt>
                <c:pt idx="73">
                  <c:v>2.64E-2</c:v>
                </c:pt>
                <c:pt idx="74">
                  <c:v>2.64E-2</c:v>
                </c:pt>
                <c:pt idx="75">
                  <c:v>2.64E-2</c:v>
                </c:pt>
                <c:pt idx="76">
                  <c:v>2.64E-2</c:v>
                </c:pt>
                <c:pt idx="77">
                  <c:v>2.64E-2</c:v>
                </c:pt>
                <c:pt idx="78">
                  <c:v>2.64E-2</c:v>
                </c:pt>
                <c:pt idx="79">
                  <c:v>2.64E-2</c:v>
                </c:pt>
                <c:pt idx="80">
                  <c:v>2.64E-2</c:v>
                </c:pt>
                <c:pt idx="81">
                  <c:v>2.64E-2</c:v>
                </c:pt>
                <c:pt idx="82">
                  <c:v>3.0800000000000001E-2</c:v>
                </c:pt>
                <c:pt idx="83">
                  <c:v>3.0800000000000001E-2</c:v>
                </c:pt>
                <c:pt idx="84">
                  <c:v>3.0800000000000001E-2</c:v>
                </c:pt>
                <c:pt idx="85">
                  <c:v>3.0800000000000001E-2</c:v>
                </c:pt>
                <c:pt idx="86">
                  <c:v>3.0800000000000001E-2</c:v>
                </c:pt>
                <c:pt idx="87">
                  <c:v>3.0800000000000001E-2</c:v>
                </c:pt>
                <c:pt idx="88">
                  <c:v>3.0800000000000001E-2</c:v>
                </c:pt>
                <c:pt idx="89">
                  <c:v>3.0800000000000001E-2</c:v>
                </c:pt>
                <c:pt idx="90">
                  <c:v>3.0800000000000001E-2</c:v>
                </c:pt>
                <c:pt idx="91">
                  <c:v>3.0800000000000001E-2</c:v>
                </c:pt>
                <c:pt idx="92">
                  <c:v>3.0800000000000001E-2</c:v>
                </c:pt>
                <c:pt idx="93">
                  <c:v>3.0800000000000001E-2</c:v>
                </c:pt>
                <c:pt idx="94">
                  <c:v>3.5200000000000002E-2</c:v>
                </c:pt>
                <c:pt idx="95">
                  <c:v>3.5200000000000002E-2</c:v>
                </c:pt>
                <c:pt idx="96">
                  <c:v>3.5200000000000002E-2</c:v>
                </c:pt>
                <c:pt idx="97">
                  <c:v>3.5200000000000002E-2</c:v>
                </c:pt>
                <c:pt idx="98">
                  <c:v>3.5200000000000002E-2</c:v>
                </c:pt>
                <c:pt idx="99">
                  <c:v>3.5200000000000002E-2</c:v>
                </c:pt>
                <c:pt idx="100">
                  <c:v>3.5200000000000002E-2</c:v>
                </c:pt>
                <c:pt idx="101">
                  <c:v>3.5200000000000002E-2</c:v>
                </c:pt>
                <c:pt idx="102">
                  <c:v>3.5200000000000002E-2</c:v>
                </c:pt>
                <c:pt idx="103">
                  <c:v>3.5200000000000002E-2</c:v>
                </c:pt>
                <c:pt idx="104">
                  <c:v>3.9599999999999996E-2</c:v>
                </c:pt>
                <c:pt idx="105">
                  <c:v>3.9599999999999996E-2</c:v>
                </c:pt>
                <c:pt idx="106">
                  <c:v>3.9599999999999996E-2</c:v>
                </c:pt>
                <c:pt idx="107">
                  <c:v>3.9599999999999996E-2</c:v>
                </c:pt>
                <c:pt idx="108">
                  <c:v>3.9599999999999996E-2</c:v>
                </c:pt>
                <c:pt idx="109">
                  <c:v>3.9599999999999996E-2</c:v>
                </c:pt>
                <c:pt idx="110">
                  <c:v>3.9599999999999996E-2</c:v>
                </c:pt>
                <c:pt idx="111">
                  <c:v>4.4000000000000004E-2</c:v>
                </c:pt>
                <c:pt idx="112">
                  <c:v>4.4000000000000004E-2</c:v>
                </c:pt>
                <c:pt idx="113">
                  <c:v>4.4000000000000004E-2</c:v>
                </c:pt>
                <c:pt idx="114">
                  <c:v>4.4000000000000004E-2</c:v>
                </c:pt>
                <c:pt idx="115">
                  <c:v>4.4000000000000004E-2</c:v>
                </c:pt>
                <c:pt idx="116">
                  <c:v>4.4000000000000004E-2</c:v>
                </c:pt>
                <c:pt idx="117">
                  <c:v>4.4000000000000004E-2</c:v>
                </c:pt>
                <c:pt idx="118">
                  <c:v>4.4000000000000004E-2</c:v>
                </c:pt>
                <c:pt idx="119">
                  <c:v>4.8399999999999999E-2</c:v>
                </c:pt>
                <c:pt idx="120">
                  <c:v>4.8399999999999999E-2</c:v>
                </c:pt>
                <c:pt idx="121">
                  <c:v>4.8399999999999999E-2</c:v>
                </c:pt>
                <c:pt idx="122">
                  <c:v>4.8399999999999999E-2</c:v>
                </c:pt>
                <c:pt idx="123">
                  <c:v>4.8399999999999999E-2</c:v>
                </c:pt>
                <c:pt idx="124">
                  <c:v>4.8399999999999999E-2</c:v>
                </c:pt>
                <c:pt idx="125">
                  <c:v>5.28E-2</c:v>
                </c:pt>
                <c:pt idx="126">
                  <c:v>5.28E-2</c:v>
                </c:pt>
                <c:pt idx="127">
                  <c:v>5.28E-2</c:v>
                </c:pt>
                <c:pt idx="128">
                  <c:v>5.28E-2</c:v>
                </c:pt>
                <c:pt idx="129">
                  <c:v>5.28E-2</c:v>
                </c:pt>
                <c:pt idx="130">
                  <c:v>5.28E-2</c:v>
                </c:pt>
                <c:pt idx="131">
                  <c:v>5.28E-2</c:v>
                </c:pt>
                <c:pt idx="132">
                  <c:v>5.28E-2</c:v>
                </c:pt>
              </c:numCache>
            </c:numRef>
          </c:xVal>
          <c:yVal>
            <c:numRef>
              <c:f>'S1'!$I$2:$I$134</c:f>
              <c:numCache>
                <c:formatCode>0.00</c:formatCode>
                <c:ptCount val="133"/>
                <c:pt idx="0">
                  <c:v>0</c:v>
                </c:pt>
                <c:pt idx="1">
                  <c:v>6.9400907692307685</c:v>
                </c:pt>
                <c:pt idx="2">
                  <c:v>10.259264615384616</c:v>
                </c:pt>
                <c:pt idx="3">
                  <c:v>10.259264615384616</c:v>
                </c:pt>
                <c:pt idx="4">
                  <c:v>12.069723076923076</c:v>
                </c:pt>
                <c:pt idx="5">
                  <c:v>12.974952307692307</c:v>
                </c:pt>
                <c:pt idx="6">
                  <c:v>14.483667692307693</c:v>
                </c:pt>
                <c:pt idx="7">
                  <c:v>14.483667692307693</c:v>
                </c:pt>
                <c:pt idx="8">
                  <c:v>16.897612307692306</c:v>
                </c:pt>
                <c:pt idx="9">
                  <c:v>19.915043076923077</c:v>
                </c:pt>
                <c:pt idx="10">
                  <c:v>20.82027230769231</c:v>
                </c:pt>
                <c:pt idx="11">
                  <c:v>21.122015384615381</c:v>
                </c:pt>
                <c:pt idx="12">
                  <c:v>21.122015384615381</c:v>
                </c:pt>
                <c:pt idx="13">
                  <c:v>22.932473846153844</c:v>
                </c:pt>
                <c:pt idx="14">
                  <c:v>23.234216923076925</c:v>
                </c:pt>
                <c:pt idx="15">
                  <c:v>23.535959999999996</c:v>
                </c:pt>
                <c:pt idx="16">
                  <c:v>23.535959999999996</c:v>
                </c:pt>
                <c:pt idx="17">
                  <c:v>23.837703076923074</c:v>
                </c:pt>
                <c:pt idx="18">
                  <c:v>26.251647692307692</c:v>
                </c:pt>
                <c:pt idx="19">
                  <c:v>27.156876923076922</c:v>
                </c:pt>
                <c:pt idx="20">
                  <c:v>27.156876923076922</c:v>
                </c:pt>
                <c:pt idx="21">
                  <c:v>27.156876923076922</c:v>
                </c:pt>
                <c:pt idx="22">
                  <c:v>27.760363076923074</c:v>
                </c:pt>
                <c:pt idx="23">
                  <c:v>28.36384923076923</c:v>
                </c:pt>
                <c:pt idx="24">
                  <c:v>28.665592307692307</c:v>
                </c:pt>
                <c:pt idx="25">
                  <c:v>28.665592307692307</c:v>
                </c:pt>
                <c:pt idx="26">
                  <c:v>28.967335384615385</c:v>
                </c:pt>
                <c:pt idx="27">
                  <c:v>31.984766153846149</c:v>
                </c:pt>
                <c:pt idx="28">
                  <c:v>32.588252307692308</c:v>
                </c:pt>
                <c:pt idx="29">
                  <c:v>34.096967692307693</c:v>
                </c:pt>
                <c:pt idx="30">
                  <c:v>34.096967692307693</c:v>
                </c:pt>
                <c:pt idx="31">
                  <c:v>34.398710769230767</c:v>
                </c:pt>
                <c:pt idx="32">
                  <c:v>35.002196923076923</c:v>
                </c:pt>
                <c:pt idx="33">
                  <c:v>37.114398461538464</c:v>
                </c:pt>
                <c:pt idx="34">
                  <c:v>37.114398461538464</c:v>
                </c:pt>
                <c:pt idx="35">
                  <c:v>37.114398461538464</c:v>
                </c:pt>
                <c:pt idx="36">
                  <c:v>37.416141538461538</c:v>
                </c:pt>
                <c:pt idx="37">
                  <c:v>38.019627692307687</c:v>
                </c:pt>
                <c:pt idx="38">
                  <c:v>40.131829230769235</c:v>
                </c:pt>
                <c:pt idx="39">
                  <c:v>40.131829230769235</c:v>
                </c:pt>
                <c:pt idx="40">
                  <c:v>41.64054461538462</c:v>
                </c:pt>
                <c:pt idx="41">
                  <c:v>41.942287692307687</c:v>
                </c:pt>
                <c:pt idx="42">
                  <c:v>42.244030769230761</c:v>
                </c:pt>
                <c:pt idx="43">
                  <c:v>44.657975384615384</c:v>
                </c:pt>
                <c:pt idx="44">
                  <c:v>44.657975384615384</c:v>
                </c:pt>
                <c:pt idx="45">
                  <c:v>45.864947692307688</c:v>
                </c:pt>
                <c:pt idx="46">
                  <c:v>47.071919999999992</c:v>
                </c:pt>
                <c:pt idx="47">
                  <c:v>48.580635384615384</c:v>
                </c:pt>
                <c:pt idx="48">
                  <c:v>48.580635384615384</c:v>
                </c:pt>
                <c:pt idx="49">
                  <c:v>49.787607692307688</c:v>
                </c:pt>
                <c:pt idx="50">
                  <c:v>51.296323076923073</c:v>
                </c:pt>
                <c:pt idx="51">
                  <c:v>53.106781538461533</c:v>
                </c:pt>
                <c:pt idx="52">
                  <c:v>54.917239999999993</c:v>
                </c:pt>
                <c:pt idx="53">
                  <c:v>54.917239999999993</c:v>
                </c:pt>
                <c:pt idx="54">
                  <c:v>56.425955384615378</c:v>
                </c:pt>
                <c:pt idx="55">
                  <c:v>58.538156923076912</c:v>
                </c:pt>
                <c:pt idx="56">
                  <c:v>59.74512923076923</c:v>
                </c:pt>
                <c:pt idx="57">
                  <c:v>59.74512923076923</c:v>
                </c:pt>
                <c:pt idx="58">
                  <c:v>61.857330769230764</c:v>
                </c:pt>
                <c:pt idx="59">
                  <c:v>63.366046153846156</c:v>
                </c:pt>
                <c:pt idx="60">
                  <c:v>65.47824769230769</c:v>
                </c:pt>
                <c:pt idx="61">
                  <c:v>67.590449230769224</c:v>
                </c:pt>
                <c:pt idx="62">
                  <c:v>67.590449230769224</c:v>
                </c:pt>
                <c:pt idx="63">
                  <c:v>69.400907692307683</c:v>
                </c:pt>
                <c:pt idx="64">
                  <c:v>71.211366153846157</c:v>
                </c:pt>
                <c:pt idx="65">
                  <c:v>72.720081538461528</c:v>
                </c:pt>
                <c:pt idx="66">
                  <c:v>72.720081538461528</c:v>
                </c:pt>
                <c:pt idx="67">
                  <c:v>75.13402615384615</c:v>
                </c:pt>
                <c:pt idx="68">
                  <c:v>77.246227692307698</c:v>
                </c:pt>
                <c:pt idx="69">
                  <c:v>79.056686153846144</c:v>
                </c:pt>
                <c:pt idx="70">
                  <c:v>81.470630769230766</c:v>
                </c:pt>
                <c:pt idx="71">
                  <c:v>81.470630769230766</c:v>
                </c:pt>
                <c:pt idx="72">
                  <c:v>83.28108923076924</c:v>
                </c:pt>
                <c:pt idx="73">
                  <c:v>85.695033846153834</c:v>
                </c:pt>
                <c:pt idx="74">
                  <c:v>87.505492307692307</c:v>
                </c:pt>
                <c:pt idx="75">
                  <c:v>87.505492307692307</c:v>
                </c:pt>
                <c:pt idx="76">
                  <c:v>89.315950769230767</c:v>
                </c:pt>
                <c:pt idx="77">
                  <c:v>92.031638461538464</c:v>
                </c:pt>
                <c:pt idx="78">
                  <c:v>93.842096923076923</c:v>
                </c:pt>
                <c:pt idx="79">
                  <c:v>95.954298461538457</c:v>
                </c:pt>
                <c:pt idx="80">
                  <c:v>95.954298461538457</c:v>
                </c:pt>
                <c:pt idx="81">
                  <c:v>98.971729230769213</c:v>
                </c:pt>
                <c:pt idx="82">
                  <c:v>100.4804446153846</c:v>
                </c:pt>
                <c:pt idx="83">
                  <c:v>102.89438923076924</c:v>
                </c:pt>
                <c:pt idx="84">
                  <c:v>102.89438923076924</c:v>
                </c:pt>
                <c:pt idx="85">
                  <c:v>105.00659076923077</c:v>
                </c:pt>
                <c:pt idx="86">
                  <c:v>107.42053538461538</c:v>
                </c:pt>
                <c:pt idx="87">
                  <c:v>109.23099384615385</c:v>
                </c:pt>
                <c:pt idx="88">
                  <c:v>111.94668153846153</c:v>
                </c:pt>
                <c:pt idx="89">
                  <c:v>111.94668153846153</c:v>
                </c:pt>
                <c:pt idx="90">
                  <c:v>113.45539692307692</c:v>
                </c:pt>
                <c:pt idx="91">
                  <c:v>116.77457076923078</c:v>
                </c:pt>
                <c:pt idx="92">
                  <c:v>118.58502923076921</c:v>
                </c:pt>
                <c:pt idx="93">
                  <c:v>120.69723076923076</c:v>
                </c:pt>
                <c:pt idx="94">
                  <c:v>120.69723076923076</c:v>
                </c:pt>
                <c:pt idx="95">
                  <c:v>123.41291846153845</c:v>
                </c:pt>
                <c:pt idx="96">
                  <c:v>124.31814769230769</c:v>
                </c:pt>
                <c:pt idx="97">
                  <c:v>124.61989076923076</c:v>
                </c:pt>
                <c:pt idx="98">
                  <c:v>124.61989076923076</c:v>
                </c:pt>
                <c:pt idx="99">
                  <c:v>127.03383538461539</c:v>
                </c:pt>
                <c:pt idx="100">
                  <c:v>129.14603692307691</c:v>
                </c:pt>
                <c:pt idx="101">
                  <c:v>131.25823846153847</c:v>
                </c:pt>
                <c:pt idx="102">
                  <c:v>132.46521076923074</c:v>
                </c:pt>
                <c:pt idx="103">
                  <c:v>132.46521076923074</c:v>
                </c:pt>
                <c:pt idx="104">
                  <c:v>131.86172461538462</c:v>
                </c:pt>
                <c:pt idx="105">
                  <c:v>130.35300923076923</c:v>
                </c:pt>
                <c:pt idx="106">
                  <c:v>130.05126615384614</c:v>
                </c:pt>
                <c:pt idx="107">
                  <c:v>130.05126615384614</c:v>
                </c:pt>
                <c:pt idx="108">
                  <c:v>129.74952307692308</c:v>
                </c:pt>
                <c:pt idx="109">
                  <c:v>129.74952307692308</c:v>
                </c:pt>
                <c:pt idx="110">
                  <c:v>129.74952307692308</c:v>
                </c:pt>
                <c:pt idx="111">
                  <c:v>129.74952307692308</c:v>
                </c:pt>
                <c:pt idx="112">
                  <c:v>129.74952307692308</c:v>
                </c:pt>
                <c:pt idx="113">
                  <c:v>129.74952307692308</c:v>
                </c:pt>
                <c:pt idx="114">
                  <c:v>129.74952307692308</c:v>
                </c:pt>
                <c:pt idx="115">
                  <c:v>132.76695384615385</c:v>
                </c:pt>
                <c:pt idx="116">
                  <c:v>132.76695384615385</c:v>
                </c:pt>
                <c:pt idx="117">
                  <c:v>136.38787076923077</c:v>
                </c:pt>
                <c:pt idx="118">
                  <c:v>139.7070446153846</c:v>
                </c:pt>
                <c:pt idx="119">
                  <c:v>142.72447538461537</c:v>
                </c:pt>
                <c:pt idx="120">
                  <c:v>146.0436492307692</c:v>
                </c:pt>
                <c:pt idx="121">
                  <c:v>146.0436492307692</c:v>
                </c:pt>
                <c:pt idx="122">
                  <c:v>149.66456615384615</c:v>
                </c:pt>
                <c:pt idx="123">
                  <c:v>152.98374000000001</c:v>
                </c:pt>
                <c:pt idx="124">
                  <c:v>156.00117076923078</c:v>
                </c:pt>
                <c:pt idx="125">
                  <c:v>156.00117076923078</c:v>
                </c:pt>
                <c:pt idx="126">
                  <c:v>159.32034461538461</c:v>
                </c:pt>
                <c:pt idx="127">
                  <c:v>162.63951846153844</c:v>
                </c:pt>
                <c:pt idx="128">
                  <c:v>166.56217846153848</c:v>
                </c:pt>
                <c:pt idx="129">
                  <c:v>170.18309538461537</c:v>
                </c:pt>
                <c:pt idx="130">
                  <c:v>170.18309538461537</c:v>
                </c:pt>
                <c:pt idx="131">
                  <c:v>174.10575538461538</c:v>
                </c:pt>
                <c:pt idx="132">
                  <c:v>177.12318615384615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F-194A-4CEB-9D45-3908B7B983EF}"/>
            </c:ext>
          </c:extLst>
        </c:ser>
        <c:ser>
          <c:idx val="2"/>
          <c:order val="1"/>
          <c:tx>
            <c:strRef>
              <c:f>'G. Uji Tarik Komposit'!$P$9</c:f>
              <c:strCache>
                <c:ptCount val="1"/>
                <c:pt idx="0">
                  <c:v>V. Waktu 2 Jam</c:v>
                </c:pt>
              </c:strCache>
            </c:strRef>
          </c:tx>
          <c:spPr>
            <a:ln w="2222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'S2'!$K$2:$K$61</c:f>
              <c:numCache>
                <c:formatCode>0.0000</c:formatCode>
                <c:ptCount val="60"/>
                <c:pt idx="0">
                  <c:v>0</c:v>
                </c:pt>
                <c:pt idx="1">
                  <c:v>4.4000000000000003E-3</c:v>
                </c:pt>
                <c:pt idx="2">
                  <c:v>4.4000000000000003E-3</c:v>
                </c:pt>
                <c:pt idx="3">
                  <c:v>4.4000000000000003E-3</c:v>
                </c:pt>
                <c:pt idx="4">
                  <c:v>4.4000000000000003E-3</c:v>
                </c:pt>
                <c:pt idx="5">
                  <c:v>4.4000000000000003E-3</c:v>
                </c:pt>
                <c:pt idx="6">
                  <c:v>4.4000000000000003E-3</c:v>
                </c:pt>
                <c:pt idx="7">
                  <c:v>4.4000000000000003E-3</c:v>
                </c:pt>
                <c:pt idx="8">
                  <c:v>4.4000000000000003E-3</c:v>
                </c:pt>
                <c:pt idx="9">
                  <c:v>4.4000000000000003E-3</c:v>
                </c:pt>
                <c:pt idx="10">
                  <c:v>4.4000000000000003E-3</c:v>
                </c:pt>
                <c:pt idx="11">
                  <c:v>4.4000000000000003E-3</c:v>
                </c:pt>
                <c:pt idx="12">
                  <c:v>4.4000000000000003E-3</c:v>
                </c:pt>
                <c:pt idx="13">
                  <c:v>4.4000000000000003E-3</c:v>
                </c:pt>
                <c:pt idx="14">
                  <c:v>8.8000000000000005E-3</c:v>
                </c:pt>
                <c:pt idx="15">
                  <c:v>8.8000000000000005E-3</c:v>
                </c:pt>
                <c:pt idx="16">
                  <c:v>8.8000000000000005E-3</c:v>
                </c:pt>
                <c:pt idx="17">
                  <c:v>8.8000000000000005E-3</c:v>
                </c:pt>
                <c:pt idx="18">
                  <c:v>8.8000000000000005E-3</c:v>
                </c:pt>
                <c:pt idx="19">
                  <c:v>8.8000000000000005E-3</c:v>
                </c:pt>
                <c:pt idx="20">
                  <c:v>1.32E-2</c:v>
                </c:pt>
                <c:pt idx="21">
                  <c:v>1.32E-2</c:v>
                </c:pt>
                <c:pt idx="22">
                  <c:v>1.32E-2</c:v>
                </c:pt>
                <c:pt idx="23">
                  <c:v>1.32E-2</c:v>
                </c:pt>
                <c:pt idx="24">
                  <c:v>1.32E-2</c:v>
                </c:pt>
                <c:pt idx="25">
                  <c:v>1.32E-2</c:v>
                </c:pt>
                <c:pt idx="26">
                  <c:v>1.32E-2</c:v>
                </c:pt>
                <c:pt idx="27">
                  <c:v>1.32E-2</c:v>
                </c:pt>
                <c:pt idx="28">
                  <c:v>1.32E-2</c:v>
                </c:pt>
                <c:pt idx="29">
                  <c:v>1.32E-2</c:v>
                </c:pt>
                <c:pt idx="30">
                  <c:v>1.7600000000000001E-2</c:v>
                </c:pt>
                <c:pt idx="31">
                  <c:v>1.7600000000000001E-2</c:v>
                </c:pt>
                <c:pt idx="32">
                  <c:v>1.7600000000000001E-2</c:v>
                </c:pt>
                <c:pt idx="33">
                  <c:v>1.7600000000000001E-2</c:v>
                </c:pt>
                <c:pt idx="34">
                  <c:v>1.7600000000000001E-2</c:v>
                </c:pt>
                <c:pt idx="35">
                  <c:v>1.7600000000000001E-2</c:v>
                </c:pt>
                <c:pt idx="36">
                  <c:v>1.7600000000000001E-2</c:v>
                </c:pt>
                <c:pt idx="37">
                  <c:v>2.2000000000000002E-2</c:v>
                </c:pt>
                <c:pt idx="38">
                  <c:v>2.2000000000000002E-2</c:v>
                </c:pt>
                <c:pt idx="39">
                  <c:v>2.2000000000000002E-2</c:v>
                </c:pt>
                <c:pt idx="40">
                  <c:v>2.2000000000000002E-2</c:v>
                </c:pt>
                <c:pt idx="41">
                  <c:v>2.2000000000000002E-2</c:v>
                </c:pt>
                <c:pt idx="42">
                  <c:v>2.2000000000000002E-2</c:v>
                </c:pt>
                <c:pt idx="43">
                  <c:v>2.2000000000000002E-2</c:v>
                </c:pt>
                <c:pt idx="44">
                  <c:v>2.2000000000000002E-2</c:v>
                </c:pt>
                <c:pt idx="45">
                  <c:v>2.64E-2</c:v>
                </c:pt>
                <c:pt idx="46">
                  <c:v>2.64E-2</c:v>
                </c:pt>
                <c:pt idx="47">
                  <c:v>2.64E-2</c:v>
                </c:pt>
                <c:pt idx="48">
                  <c:v>2.64E-2</c:v>
                </c:pt>
                <c:pt idx="49">
                  <c:v>2.64E-2</c:v>
                </c:pt>
                <c:pt idx="50">
                  <c:v>2.64E-2</c:v>
                </c:pt>
                <c:pt idx="51">
                  <c:v>2.64E-2</c:v>
                </c:pt>
                <c:pt idx="52">
                  <c:v>2.64E-2</c:v>
                </c:pt>
                <c:pt idx="53">
                  <c:v>2.64E-2</c:v>
                </c:pt>
                <c:pt idx="54">
                  <c:v>2.64E-2</c:v>
                </c:pt>
                <c:pt idx="55">
                  <c:v>3.0800000000000001E-2</c:v>
                </c:pt>
                <c:pt idx="56">
                  <c:v>3.0800000000000001E-2</c:v>
                </c:pt>
                <c:pt idx="57">
                  <c:v>3.0800000000000001E-2</c:v>
                </c:pt>
                <c:pt idx="58">
                  <c:v>3.0800000000000001E-2</c:v>
                </c:pt>
                <c:pt idx="59">
                  <c:v>3.5200000000000002E-2</c:v>
                </c:pt>
              </c:numCache>
            </c:numRef>
          </c:xVal>
          <c:yVal>
            <c:numRef>
              <c:f>'S2'!$J$2:$J$61</c:f>
              <c:numCache>
                <c:formatCode>0.00</c:formatCode>
                <c:ptCount val="60"/>
                <c:pt idx="0">
                  <c:v>0</c:v>
                </c:pt>
                <c:pt idx="1">
                  <c:v>11.164493846153846</c:v>
                </c:pt>
                <c:pt idx="2">
                  <c:v>12.069723076923076</c:v>
                </c:pt>
                <c:pt idx="3">
                  <c:v>12.371466153846152</c:v>
                </c:pt>
                <c:pt idx="4">
                  <c:v>12.974952307692307</c:v>
                </c:pt>
                <c:pt idx="5">
                  <c:v>13.276695384615383</c:v>
                </c:pt>
                <c:pt idx="6">
                  <c:v>13.276695384615383</c:v>
                </c:pt>
                <c:pt idx="7">
                  <c:v>13.578438461538461</c:v>
                </c:pt>
                <c:pt idx="8">
                  <c:v>13.880181538461537</c:v>
                </c:pt>
                <c:pt idx="9">
                  <c:v>18.104584615384617</c:v>
                </c:pt>
                <c:pt idx="10">
                  <c:v>18.708070769230769</c:v>
                </c:pt>
                <c:pt idx="11">
                  <c:v>18.708070769230769</c:v>
                </c:pt>
                <c:pt idx="12">
                  <c:v>19.311556923076925</c:v>
                </c:pt>
                <c:pt idx="13">
                  <c:v>19.613299999999999</c:v>
                </c:pt>
                <c:pt idx="14">
                  <c:v>22.027244615384614</c:v>
                </c:pt>
                <c:pt idx="15">
                  <c:v>22.027244615384614</c:v>
                </c:pt>
                <c:pt idx="16">
                  <c:v>23.234216923076925</c:v>
                </c:pt>
                <c:pt idx="17">
                  <c:v>23.535959999999996</c:v>
                </c:pt>
                <c:pt idx="18">
                  <c:v>24.139446153846151</c:v>
                </c:pt>
                <c:pt idx="19">
                  <c:v>26.251647692307692</c:v>
                </c:pt>
                <c:pt idx="20">
                  <c:v>26.251647692307692</c:v>
                </c:pt>
                <c:pt idx="21">
                  <c:v>27.458619999999996</c:v>
                </c:pt>
                <c:pt idx="22">
                  <c:v>27.760363076923074</c:v>
                </c:pt>
                <c:pt idx="23">
                  <c:v>29.872564615384615</c:v>
                </c:pt>
                <c:pt idx="24">
                  <c:v>29.872564615384615</c:v>
                </c:pt>
                <c:pt idx="25">
                  <c:v>31.38128</c:v>
                </c:pt>
                <c:pt idx="26">
                  <c:v>32.889995384615382</c:v>
                </c:pt>
                <c:pt idx="27">
                  <c:v>34.700453846153842</c:v>
                </c:pt>
                <c:pt idx="28">
                  <c:v>35.303939999999997</c:v>
                </c:pt>
                <c:pt idx="29">
                  <c:v>35.303939999999997</c:v>
                </c:pt>
                <c:pt idx="30">
                  <c:v>37.717884615384612</c:v>
                </c:pt>
                <c:pt idx="31">
                  <c:v>38.623113846153849</c:v>
                </c:pt>
                <c:pt idx="32">
                  <c:v>40.433572307692309</c:v>
                </c:pt>
                <c:pt idx="33">
                  <c:v>40.433572307692309</c:v>
                </c:pt>
                <c:pt idx="34">
                  <c:v>41.942287692307687</c:v>
                </c:pt>
                <c:pt idx="35">
                  <c:v>43.752746153846154</c:v>
                </c:pt>
                <c:pt idx="36">
                  <c:v>45.261461538461539</c:v>
                </c:pt>
                <c:pt idx="37">
                  <c:v>47.373663076923066</c:v>
                </c:pt>
                <c:pt idx="38">
                  <c:v>47.373663076923066</c:v>
                </c:pt>
                <c:pt idx="39">
                  <c:v>48.882378461538458</c:v>
                </c:pt>
                <c:pt idx="40">
                  <c:v>51.296323076923073</c:v>
                </c:pt>
                <c:pt idx="41">
                  <c:v>53.106781538461533</c:v>
                </c:pt>
                <c:pt idx="42">
                  <c:v>53.106781538461533</c:v>
                </c:pt>
                <c:pt idx="43">
                  <c:v>55.218983076923074</c:v>
                </c:pt>
                <c:pt idx="44">
                  <c:v>57.029441538461533</c:v>
                </c:pt>
                <c:pt idx="45">
                  <c:v>58.839899999999993</c:v>
                </c:pt>
                <c:pt idx="46">
                  <c:v>61.253844615384615</c:v>
                </c:pt>
                <c:pt idx="47">
                  <c:v>61.253844615384615</c:v>
                </c:pt>
                <c:pt idx="48">
                  <c:v>63.366046153846156</c:v>
                </c:pt>
                <c:pt idx="49">
                  <c:v>64.874761538461541</c:v>
                </c:pt>
                <c:pt idx="50">
                  <c:v>67.590449230769224</c:v>
                </c:pt>
                <c:pt idx="51">
                  <c:v>69.400907692307683</c:v>
                </c:pt>
                <c:pt idx="52">
                  <c:v>69.400907692307683</c:v>
                </c:pt>
                <c:pt idx="53">
                  <c:v>71.211366153846157</c:v>
                </c:pt>
                <c:pt idx="54">
                  <c:v>74.228796923076928</c:v>
                </c:pt>
                <c:pt idx="55">
                  <c:v>76.340998461538462</c:v>
                </c:pt>
                <c:pt idx="56">
                  <c:v>76.340998461538462</c:v>
                </c:pt>
                <c:pt idx="57">
                  <c:v>78.453199999999995</c:v>
                </c:pt>
                <c:pt idx="58">
                  <c:v>80.565401538461529</c:v>
                </c:pt>
                <c:pt idx="59">
                  <c:v>82.979346153846137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0-194A-4CEB-9D45-3908B7B983EF}"/>
            </c:ext>
          </c:extLst>
        </c:ser>
        <c:ser>
          <c:idx val="3"/>
          <c:order val="2"/>
          <c:tx>
            <c:strRef>
              <c:f>'G. Uji Tarik Komposit'!$P$10</c:f>
              <c:strCache>
                <c:ptCount val="1"/>
                <c:pt idx="0">
                  <c:v>V. Waktu 4 Jam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'S4'!$K$2:$K$112</c:f>
              <c:numCache>
                <c:formatCode>0.0000</c:formatCode>
                <c:ptCount val="1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4.4000000000000003E-3</c:v>
                </c:pt>
                <c:pt idx="7">
                  <c:v>4.4000000000000003E-3</c:v>
                </c:pt>
                <c:pt idx="8">
                  <c:v>4.0000000000000001E-3</c:v>
                </c:pt>
                <c:pt idx="9">
                  <c:v>4.4000000000000003E-3</c:v>
                </c:pt>
                <c:pt idx="10">
                  <c:v>8.8000000000000005E-3</c:v>
                </c:pt>
                <c:pt idx="11">
                  <c:v>8.8000000000000005E-3</c:v>
                </c:pt>
                <c:pt idx="12">
                  <c:v>8.8000000000000005E-3</c:v>
                </c:pt>
                <c:pt idx="13">
                  <c:v>8.8000000000000005E-3</c:v>
                </c:pt>
                <c:pt idx="14">
                  <c:v>8.8000000000000005E-3</c:v>
                </c:pt>
                <c:pt idx="15">
                  <c:v>1.32E-2</c:v>
                </c:pt>
                <c:pt idx="16">
                  <c:v>1.32E-2</c:v>
                </c:pt>
                <c:pt idx="17">
                  <c:v>1.32E-2</c:v>
                </c:pt>
                <c:pt idx="18">
                  <c:v>1.32E-2</c:v>
                </c:pt>
                <c:pt idx="19">
                  <c:v>1.32E-2</c:v>
                </c:pt>
                <c:pt idx="20">
                  <c:v>1.32E-2</c:v>
                </c:pt>
                <c:pt idx="21">
                  <c:v>1.32E-2</c:v>
                </c:pt>
                <c:pt idx="22">
                  <c:v>1.7600000000000001E-2</c:v>
                </c:pt>
                <c:pt idx="23">
                  <c:v>1.7600000000000001E-2</c:v>
                </c:pt>
                <c:pt idx="24">
                  <c:v>1.7600000000000001E-2</c:v>
                </c:pt>
                <c:pt idx="25">
                  <c:v>1.7600000000000001E-2</c:v>
                </c:pt>
                <c:pt idx="26">
                  <c:v>1.7600000000000001E-2</c:v>
                </c:pt>
                <c:pt idx="27">
                  <c:v>2.2000000000000002E-2</c:v>
                </c:pt>
                <c:pt idx="28">
                  <c:v>2.2000000000000002E-2</c:v>
                </c:pt>
                <c:pt idx="29">
                  <c:v>2.2000000000000002E-2</c:v>
                </c:pt>
                <c:pt idx="30">
                  <c:v>2.2000000000000002E-2</c:v>
                </c:pt>
                <c:pt idx="31">
                  <c:v>2.2000000000000002E-2</c:v>
                </c:pt>
                <c:pt idx="32">
                  <c:v>2.2000000000000002E-2</c:v>
                </c:pt>
                <c:pt idx="33">
                  <c:v>2.2000000000000002E-2</c:v>
                </c:pt>
                <c:pt idx="34">
                  <c:v>2.2000000000000002E-2</c:v>
                </c:pt>
                <c:pt idx="35">
                  <c:v>2.2000000000000002E-2</c:v>
                </c:pt>
                <c:pt idx="36">
                  <c:v>2.64E-2</c:v>
                </c:pt>
                <c:pt idx="37">
                  <c:v>2.64E-2</c:v>
                </c:pt>
                <c:pt idx="38">
                  <c:v>2.64E-2</c:v>
                </c:pt>
                <c:pt idx="39">
                  <c:v>2.64E-2</c:v>
                </c:pt>
                <c:pt idx="40">
                  <c:v>2.64E-2</c:v>
                </c:pt>
                <c:pt idx="41">
                  <c:v>2.64E-2</c:v>
                </c:pt>
                <c:pt idx="42">
                  <c:v>3.0800000000000001E-2</c:v>
                </c:pt>
                <c:pt idx="43">
                  <c:v>3.0800000000000001E-2</c:v>
                </c:pt>
                <c:pt idx="44">
                  <c:v>3.0800000000000001E-2</c:v>
                </c:pt>
                <c:pt idx="45">
                  <c:v>3.5200000000000002E-2</c:v>
                </c:pt>
                <c:pt idx="46">
                  <c:v>3.5200000000000002E-2</c:v>
                </c:pt>
                <c:pt idx="47">
                  <c:v>3.5200000000000002E-2</c:v>
                </c:pt>
                <c:pt idx="48">
                  <c:v>3.5200000000000002E-2</c:v>
                </c:pt>
                <c:pt idx="49">
                  <c:v>3.5200000000000002E-2</c:v>
                </c:pt>
                <c:pt idx="50">
                  <c:v>3.5200000000000002E-2</c:v>
                </c:pt>
                <c:pt idx="51">
                  <c:v>3.5200000000000002E-2</c:v>
                </c:pt>
                <c:pt idx="52">
                  <c:v>3.9599999999999996E-2</c:v>
                </c:pt>
                <c:pt idx="53">
                  <c:v>3.9599999999999996E-2</c:v>
                </c:pt>
                <c:pt idx="54">
                  <c:v>3.9599999999999996E-2</c:v>
                </c:pt>
                <c:pt idx="55">
                  <c:v>3.9599999999999996E-2</c:v>
                </c:pt>
                <c:pt idx="56">
                  <c:v>3.9599999999999996E-2</c:v>
                </c:pt>
                <c:pt idx="57">
                  <c:v>3.9599999999999996E-2</c:v>
                </c:pt>
                <c:pt idx="58">
                  <c:v>3.9599999999999996E-2</c:v>
                </c:pt>
                <c:pt idx="59">
                  <c:v>4.4000000000000004E-2</c:v>
                </c:pt>
                <c:pt idx="60">
                  <c:v>4.4000000000000004E-2</c:v>
                </c:pt>
                <c:pt idx="61">
                  <c:v>4.4000000000000004E-2</c:v>
                </c:pt>
                <c:pt idx="62">
                  <c:v>4.4000000000000004E-2</c:v>
                </c:pt>
                <c:pt idx="63">
                  <c:v>4.4000000000000004E-2</c:v>
                </c:pt>
                <c:pt idx="64">
                  <c:v>4.4000000000000004E-2</c:v>
                </c:pt>
                <c:pt idx="65">
                  <c:v>4.4000000000000004E-2</c:v>
                </c:pt>
                <c:pt idx="66">
                  <c:v>4.4000000000000004E-2</c:v>
                </c:pt>
                <c:pt idx="67">
                  <c:v>4.82E-2</c:v>
                </c:pt>
                <c:pt idx="68">
                  <c:v>4.82E-2</c:v>
                </c:pt>
                <c:pt idx="69">
                  <c:v>4.82E-2</c:v>
                </c:pt>
                <c:pt idx="70">
                  <c:v>4.82E-2</c:v>
                </c:pt>
                <c:pt idx="71">
                  <c:v>4.82E-2</c:v>
                </c:pt>
                <c:pt idx="72">
                  <c:v>4.82E-2</c:v>
                </c:pt>
                <c:pt idx="73">
                  <c:v>4.82E-2</c:v>
                </c:pt>
                <c:pt idx="74">
                  <c:v>5.2600000000000001E-2</c:v>
                </c:pt>
                <c:pt idx="75">
                  <c:v>5.2600000000000001E-2</c:v>
                </c:pt>
                <c:pt idx="76">
                  <c:v>5.2600000000000001E-2</c:v>
                </c:pt>
                <c:pt idx="77">
                  <c:v>5.2600000000000001E-2</c:v>
                </c:pt>
                <c:pt idx="78">
                  <c:v>5.2600000000000001E-2</c:v>
                </c:pt>
                <c:pt idx="79">
                  <c:v>5.2600000000000001E-2</c:v>
                </c:pt>
                <c:pt idx="80">
                  <c:v>5.7000000000000002E-2</c:v>
                </c:pt>
                <c:pt idx="81">
                  <c:v>5.7000000000000002E-2</c:v>
                </c:pt>
                <c:pt idx="82">
                  <c:v>5.7000000000000002E-2</c:v>
                </c:pt>
                <c:pt idx="83">
                  <c:v>5.7000000000000002E-2</c:v>
                </c:pt>
                <c:pt idx="84">
                  <c:v>5.7000000000000002E-2</c:v>
                </c:pt>
                <c:pt idx="85">
                  <c:v>5.7000000000000002E-2</c:v>
                </c:pt>
                <c:pt idx="86">
                  <c:v>5.7000000000000002E-2</c:v>
                </c:pt>
                <c:pt idx="87">
                  <c:v>6.1399999999999996E-2</c:v>
                </c:pt>
                <c:pt idx="88">
                  <c:v>6.1399999999999996E-2</c:v>
                </c:pt>
                <c:pt idx="89">
                  <c:v>6.1399999999999996E-2</c:v>
                </c:pt>
                <c:pt idx="90">
                  <c:v>6.1399999999999996E-2</c:v>
                </c:pt>
                <c:pt idx="91">
                  <c:v>6.1399999999999996E-2</c:v>
                </c:pt>
                <c:pt idx="92">
                  <c:v>6.1399999999999996E-2</c:v>
                </c:pt>
                <c:pt idx="93">
                  <c:v>6.1399999999999996E-2</c:v>
                </c:pt>
                <c:pt idx="94">
                  <c:v>6.1399999999999996E-2</c:v>
                </c:pt>
                <c:pt idx="95">
                  <c:v>6.5799999999999997E-2</c:v>
                </c:pt>
                <c:pt idx="96">
                  <c:v>6.5799999999999997E-2</c:v>
                </c:pt>
                <c:pt idx="97">
                  <c:v>6.5799999999999997E-2</c:v>
                </c:pt>
                <c:pt idx="98">
                  <c:v>6.5799999999999997E-2</c:v>
                </c:pt>
                <c:pt idx="99">
                  <c:v>6.5799999999999997E-2</c:v>
                </c:pt>
                <c:pt idx="100">
                  <c:v>7.0199999999999999E-2</c:v>
                </c:pt>
                <c:pt idx="101">
                  <c:v>7.0199999999999999E-2</c:v>
                </c:pt>
                <c:pt idx="102">
                  <c:v>7.0199999999999999E-2</c:v>
                </c:pt>
                <c:pt idx="103">
                  <c:v>7.0199999999999999E-2</c:v>
                </c:pt>
                <c:pt idx="104">
                  <c:v>7.0199999999999999E-2</c:v>
                </c:pt>
                <c:pt idx="105">
                  <c:v>7.0199999999999999E-2</c:v>
                </c:pt>
                <c:pt idx="106">
                  <c:v>7.46E-2</c:v>
                </c:pt>
                <c:pt idx="107">
                  <c:v>7.46E-2</c:v>
                </c:pt>
                <c:pt idx="108">
                  <c:v>7.46E-2</c:v>
                </c:pt>
                <c:pt idx="109">
                  <c:v>7.9000000000000001E-2</c:v>
                </c:pt>
                <c:pt idx="110">
                  <c:v>7.9000000000000001E-2</c:v>
                </c:pt>
              </c:numCache>
            </c:numRef>
          </c:xVal>
          <c:yVal>
            <c:numRef>
              <c:f>'S4'!$J$2:$J$112</c:f>
              <c:numCache>
                <c:formatCode>0.00</c:formatCode>
                <c:ptCount val="111"/>
                <c:pt idx="0">
                  <c:v>0</c:v>
                </c:pt>
                <c:pt idx="1">
                  <c:v>9.9575215384615383</c:v>
                </c:pt>
                <c:pt idx="2">
                  <c:v>10.56100769230769</c:v>
                </c:pt>
                <c:pt idx="3">
                  <c:v>10.56100769230769</c:v>
                </c:pt>
                <c:pt idx="4">
                  <c:v>12.069723076923076</c:v>
                </c:pt>
                <c:pt idx="5">
                  <c:v>12.371466153846152</c:v>
                </c:pt>
                <c:pt idx="6">
                  <c:v>14.483667692307693</c:v>
                </c:pt>
                <c:pt idx="7">
                  <c:v>14.483667692307693</c:v>
                </c:pt>
                <c:pt idx="8">
                  <c:v>15.69064</c:v>
                </c:pt>
                <c:pt idx="9">
                  <c:v>17.802841538461539</c:v>
                </c:pt>
                <c:pt idx="10">
                  <c:v>19.613299999999999</c:v>
                </c:pt>
                <c:pt idx="11">
                  <c:v>21.122015384615381</c:v>
                </c:pt>
                <c:pt idx="12">
                  <c:v>21.122015384615381</c:v>
                </c:pt>
                <c:pt idx="13">
                  <c:v>22.932473846153844</c:v>
                </c:pt>
                <c:pt idx="14">
                  <c:v>24.441189230769229</c:v>
                </c:pt>
                <c:pt idx="15">
                  <c:v>26.251647692307692</c:v>
                </c:pt>
                <c:pt idx="16">
                  <c:v>26.251647692307692</c:v>
                </c:pt>
                <c:pt idx="17">
                  <c:v>28.36384923076923</c:v>
                </c:pt>
                <c:pt idx="18">
                  <c:v>29.872564615384615</c:v>
                </c:pt>
                <c:pt idx="19">
                  <c:v>32.588252307692308</c:v>
                </c:pt>
                <c:pt idx="20">
                  <c:v>34.700453846153842</c:v>
                </c:pt>
                <c:pt idx="21">
                  <c:v>34.700453846153842</c:v>
                </c:pt>
                <c:pt idx="22">
                  <c:v>37.114398461538464</c:v>
                </c:pt>
                <c:pt idx="23">
                  <c:v>39.528343076923072</c:v>
                </c:pt>
                <c:pt idx="24">
                  <c:v>41.942287692307687</c:v>
                </c:pt>
                <c:pt idx="25">
                  <c:v>41.942287692307687</c:v>
                </c:pt>
                <c:pt idx="26">
                  <c:v>44.657975384615384</c:v>
                </c:pt>
                <c:pt idx="27">
                  <c:v>47.373663076923066</c:v>
                </c:pt>
                <c:pt idx="28">
                  <c:v>50.692836923076925</c:v>
                </c:pt>
                <c:pt idx="29">
                  <c:v>53.710267692307688</c:v>
                </c:pt>
                <c:pt idx="30">
                  <c:v>53.710267692307688</c:v>
                </c:pt>
                <c:pt idx="31">
                  <c:v>56.727698461538459</c:v>
                </c:pt>
                <c:pt idx="32">
                  <c:v>60.65035846153846</c:v>
                </c:pt>
                <c:pt idx="33">
                  <c:v>63.969532307692297</c:v>
                </c:pt>
                <c:pt idx="34">
                  <c:v>63.969532307692297</c:v>
                </c:pt>
                <c:pt idx="35">
                  <c:v>66.685220000000001</c:v>
                </c:pt>
                <c:pt idx="36">
                  <c:v>70.909623076923069</c:v>
                </c:pt>
                <c:pt idx="37">
                  <c:v>70.909623076923069</c:v>
                </c:pt>
                <c:pt idx="38">
                  <c:v>77.849713846153847</c:v>
                </c:pt>
                <c:pt idx="39">
                  <c:v>77.849713846153847</c:v>
                </c:pt>
                <c:pt idx="40">
                  <c:v>82.677603076923077</c:v>
                </c:pt>
                <c:pt idx="41">
                  <c:v>85.996776923076908</c:v>
                </c:pt>
                <c:pt idx="42">
                  <c:v>89.617693846153841</c:v>
                </c:pt>
                <c:pt idx="43">
                  <c:v>91.126409230769227</c:v>
                </c:pt>
                <c:pt idx="44">
                  <c:v>91.126409230769227</c:v>
                </c:pt>
                <c:pt idx="45">
                  <c:v>89.315950769230767</c:v>
                </c:pt>
                <c:pt idx="46">
                  <c:v>89.617693846153841</c:v>
                </c:pt>
                <c:pt idx="47">
                  <c:v>96.85952769230768</c:v>
                </c:pt>
                <c:pt idx="48">
                  <c:v>96.85952769230768</c:v>
                </c:pt>
                <c:pt idx="49">
                  <c:v>101.08393076923076</c:v>
                </c:pt>
                <c:pt idx="50">
                  <c:v>105.30833384615383</c:v>
                </c:pt>
                <c:pt idx="51">
                  <c:v>109.53273692307691</c:v>
                </c:pt>
                <c:pt idx="52">
                  <c:v>113.75714000000001</c:v>
                </c:pt>
                <c:pt idx="53">
                  <c:v>113.75714000000001</c:v>
                </c:pt>
                <c:pt idx="54">
                  <c:v>117.98154307692309</c:v>
                </c:pt>
                <c:pt idx="55">
                  <c:v>120.99897384615385</c:v>
                </c:pt>
                <c:pt idx="56">
                  <c:v>123.11117538461536</c:v>
                </c:pt>
                <c:pt idx="57">
                  <c:v>123.11117538461536</c:v>
                </c:pt>
                <c:pt idx="58">
                  <c:v>127.33557846153846</c:v>
                </c:pt>
                <c:pt idx="59">
                  <c:v>127.63732153846152</c:v>
                </c:pt>
                <c:pt idx="60">
                  <c:v>127.03383538461539</c:v>
                </c:pt>
                <c:pt idx="61">
                  <c:v>126.43034923076922</c:v>
                </c:pt>
                <c:pt idx="62">
                  <c:v>126.43034923076922</c:v>
                </c:pt>
                <c:pt idx="63">
                  <c:v>126.43034923076922</c:v>
                </c:pt>
                <c:pt idx="64">
                  <c:v>126.43034923076922</c:v>
                </c:pt>
                <c:pt idx="65">
                  <c:v>126.43034923076922</c:v>
                </c:pt>
                <c:pt idx="66">
                  <c:v>126.43034923076922</c:v>
                </c:pt>
                <c:pt idx="67">
                  <c:v>126.43034923076922</c:v>
                </c:pt>
                <c:pt idx="68">
                  <c:v>128.2408076923077</c:v>
                </c:pt>
                <c:pt idx="69">
                  <c:v>131.55998153846153</c:v>
                </c:pt>
                <c:pt idx="70">
                  <c:v>135.7843846153846</c:v>
                </c:pt>
                <c:pt idx="71">
                  <c:v>135.7843846153846</c:v>
                </c:pt>
                <c:pt idx="72">
                  <c:v>139.7070446153846</c:v>
                </c:pt>
                <c:pt idx="73">
                  <c:v>143.9314476923077</c:v>
                </c:pt>
                <c:pt idx="74">
                  <c:v>143.32796153846152</c:v>
                </c:pt>
                <c:pt idx="75">
                  <c:v>143.32796153846152</c:v>
                </c:pt>
                <c:pt idx="76">
                  <c:v>144.23319076923076</c:v>
                </c:pt>
                <c:pt idx="77">
                  <c:v>151.17328153846154</c:v>
                </c:pt>
                <c:pt idx="78">
                  <c:v>155.69942769230769</c:v>
                </c:pt>
                <c:pt idx="79">
                  <c:v>160.82906</c:v>
                </c:pt>
                <c:pt idx="80">
                  <c:v>160.82906</c:v>
                </c:pt>
                <c:pt idx="81">
                  <c:v>165.95869230769227</c:v>
                </c:pt>
                <c:pt idx="82">
                  <c:v>170.48483846153843</c:v>
                </c:pt>
                <c:pt idx="83">
                  <c:v>174.70924153846153</c:v>
                </c:pt>
                <c:pt idx="84">
                  <c:v>178.93364461538459</c:v>
                </c:pt>
                <c:pt idx="85">
                  <c:v>178.93364461538459</c:v>
                </c:pt>
                <c:pt idx="86">
                  <c:v>183.45979076923075</c:v>
                </c:pt>
                <c:pt idx="87">
                  <c:v>187.98593692307688</c:v>
                </c:pt>
                <c:pt idx="88">
                  <c:v>192.21033999999997</c:v>
                </c:pt>
                <c:pt idx="89">
                  <c:v>192.21033999999997</c:v>
                </c:pt>
                <c:pt idx="90">
                  <c:v>197.03822923076922</c:v>
                </c:pt>
                <c:pt idx="91">
                  <c:v>201.26263230769231</c:v>
                </c:pt>
                <c:pt idx="92">
                  <c:v>205.48703538461535</c:v>
                </c:pt>
                <c:pt idx="93">
                  <c:v>210.31492461538463</c:v>
                </c:pt>
                <c:pt idx="94">
                  <c:v>210.31492461538463</c:v>
                </c:pt>
                <c:pt idx="95">
                  <c:v>214.53932769230767</c:v>
                </c:pt>
                <c:pt idx="96">
                  <c:v>218.4619876923077</c:v>
                </c:pt>
                <c:pt idx="97">
                  <c:v>222.68639076923074</c:v>
                </c:pt>
                <c:pt idx="98">
                  <c:v>222.68639076923074</c:v>
                </c:pt>
                <c:pt idx="99">
                  <c:v>227.2125369230769</c:v>
                </c:pt>
                <c:pt idx="100">
                  <c:v>231.73868307692308</c:v>
                </c:pt>
                <c:pt idx="101">
                  <c:v>235.66134307692303</c:v>
                </c:pt>
                <c:pt idx="102">
                  <c:v>240.18748923076919</c:v>
                </c:pt>
                <c:pt idx="103">
                  <c:v>240.18748923076919</c:v>
                </c:pt>
                <c:pt idx="104">
                  <c:v>244.41189230769228</c:v>
                </c:pt>
                <c:pt idx="105">
                  <c:v>248.63629538461538</c:v>
                </c:pt>
                <c:pt idx="106">
                  <c:v>253.16244153846154</c:v>
                </c:pt>
                <c:pt idx="107">
                  <c:v>253.16244153846154</c:v>
                </c:pt>
                <c:pt idx="108">
                  <c:v>257.08510153846152</c:v>
                </c:pt>
                <c:pt idx="109">
                  <c:v>261.30950461538458</c:v>
                </c:pt>
                <c:pt idx="110">
                  <c:v>265.83565076923071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1-194A-4CEB-9D45-3908B7B983EF}"/>
            </c:ext>
          </c:extLst>
        </c:ser>
        <c:ser>
          <c:idx val="4"/>
          <c:order val="3"/>
          <c:tx>
            <c:strRef>
              <c:f>'G. Uji Tarik Komposit'!$P$11</c:f>
              <c:strCache>
                <c:ptCount val="1"/>
                <c:pt idx="0">
                  <c:v>V. Waktu 6 Jam</c:v>
                </c:pt>
              </c:strCache>
            </c:strRef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'S6'!$K$2:$K$125</c:f>
              <c:numCache>
                <c:formatCode>0.0000</c:formatCode>
                <c:ptCount val="1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4.4000000000000003E-3</c:v>
                </c:pt>
                <c:pt idx="9">
                  <c:v>4.4000000000000003E-3</c:v>
                </c:pt>
                <c:pt idx="10">
                  <c:v>4.4000000000000003E-3</c:v>
                </c:pt>
                <c:pt idx="11">
                  <c:v>4.4000000000000003E-3</c:v>
                </c:pt>
                <c:pt idx="12">
                  <c:v>4.4000000000000003E-3</c:v>
                </c:pt>
                <c:pt idx="13">
                  <c:v>4.4000000000000003E-3</c:v>
                </c:pt>
                <c:pt idx="14">
                  <c:v>8.8000000000000005E-3</c:v>
                </c:pt>
                <c:pt idx="15">
                  <c:v>8.8000000000000005E-3</c:v>
                </c:pt>
                <c:pt idx="16">
                  <c:v>8.8000000000000005E-3</c:v>
                </c:pt>
                <c:pt idx="17">
                  <c:v>8.8000000000000005E-3</c:v>
                </c:pt>
                <c:pt idx="18">
                  <c:v>8.8000000000000005E-3</c:v>
                </c:pt>
                <c:pt idx="19">
                  <c:v>1.32E-2</c:v>
                </c:pt>
                <c:pt idx="20">
                  <c:v>1.32E-2</c:v>
                </c:pt>
                <c:pt idx="21">
                  <c:v>1.32E-2</c:v>
                </c:pt>
                <c:pt idx="22">
                  <c:v>1.32E-2</c:v>
                </c:pt>
                <c:pt idx="23">
                  <c:v>1.32E-2</c:v>
                </c:pt>
                <c:pt idx="24">
                  <c:v>1.7600000000000001E-2</c:v>
                </c:pt>
                <c:pt idx="25">
                  <c:v>1.7600000000000001E-2</c:v>
                </c:pt>
                <c:pt idx="26">
                  <c:v>1.7600000000000001E-2</c:v>
                </c:pt>
                <c:pt idx="27">
                  <c:v>1.7600000000000001E-2</c:v>
                </c:pt>
                <c:pt idx="28">
                  <c:v>1.7600000000000001E-2</c:v>
                </c:pt>
                <c:pt idx="29">
                  <c:v>1.7600000000000001E-2</c:v>
                </c:pt>
                <c:pt idx="30">
                  <c:v>1.7600000000000001E-2</c:v>
                </c:pt>
                <c:pt idx="31">
                  <c:v>2.18E-2</c:v>
                </c:pt>
                <c:pt idx="32">
                  <c:v>2.18E-2</c:v>
                </c:pt>
                <c:pt idx="33">
                  <c:v>2.18E-2</c:v>
                </c:pt>
                <c:pt idx="34">
                  <c:v>2.18E-2</c:v>
                </c:pt>
                <c:pt idx="35">
                  <c:v>2.18E-2</c:v>
                </c:pt>
                <c:pt idx="36">
                  <c:v>2.18E-2</c:v>
                </c:pt>
                <c:pt idx="37">
                  <c:v>2.18E-2</c:v>
                </c:pt>
                <c:pt idx="38">
                  <c:v>2.6200000000000001E-2</c:v>
                </c:pt>
                <c:pt idx="39">
                  <c:v>2.6200000000000001E-2</c:v>
                </c:pt>
                <c:pt idx="40">
                  <c:v>2.6200000000000001E-2</c:v>
                </c:pt>
                <c:pt idx="41">
                  <c:v>2.6200000000000001E-2</c:v>
                </c:pt>
                <c:pt idx="42">
                  <c:v>2.6200000000000001E-2</c:v>
                </c:pt>
                <c:pt idx="43">
                  <c:v>2.6200000000000001E-2</c:v>
                </c:pt>
                <c:pt idx="44">
                  <c:v>2.6200000000000001E-2</c:v>
                </c:pt>
                <c:pt idx="45">
                  <c:v>3.0600000000000002E-2</c:v>
                </c:pt>
                <c:pt idx="46">
                  <c:v>3.0600000000000002E-2</c:v>
                </c:pt>
                <c:pt idx="47">
                  <c:v>3.0600000000000002E-2</c:v>
                </c:pt>
                <c:pt idx="48">
                  <c:v>3.0600000000000002E-2</c:v>
                </c:pt>
                <c:pt idx="49">
                  <c:v>3.0600000000000002E-2</c:v>
                </c:pt>
                <c:pt idx="50">
                  <c:v>3.5000000000000003E-2</c:v>
                </c:pt>
                <c:pt idx="51">
                  <c:v>3.5000000000000003E-2</c:v>
                </c:pt>
                <c:pt idx="52">
                  <c:v>3.5000000000000003E-2</c:v>
                </c:pt>
                <c:pt idx="53">
                  <c:v>3.5000000000000003E-2</c:v>
                </c:pt>
                <c:pt idx="54">
                  <c:v>3.5000000000000003E-2</c:v>
                </c:pt>
                <c:pt idx="55">
                  <c:v>3.5000000000000003E-2</c:v>
                </c:pt>
                <c:pt idx="56">
                  <c:v>3.5000000000000003E-2</c:v>
                </c:pt>
                <c:pt idx="57">
                  <c:v>3.5000000000000003E-2</c:v>
                </c:pt>
                <c:pt idx="58">
                  <c:v>3.9399999999999998E-2</c:v>
                </c:pt>
                <c:pt idx="59">
                  <c:v>3.9399999999999998E-2</c:v>
                </c:pt>
                <c:pt idx="60">
                  <c:v>4.3799999999999999E-2</c:v>
                </c:pt>
                <c:pt idx="61">
                  <c:v>4.3799999999999999E-2</c:v>
                </c:pt>
                <c:pt idx="62">
                  <c:v>4.3799999999999999E-2</c:v>
                </c:pt>
                <c:pt idx="63">
                  <c:v>4.3799999999999999E-2</c:v>
                </c:pt>
                <c:pt idx="64">
                  <c:v>4.3799999999999999E-2</c:v>
                </c:pt>
                <c:pt idx="65">
                  <c:v>4.3799999999999999E-2</c:v>
                </c:pt>
                <c:pt idx="66">
                  <c:v>4.3799999999999999E-2</c:v>
                </c:pt>
                <c:pt idx="67">
                  <c:v>4.3799999999999999E-2</c:v>
                </c:pt>
                <c:pt idx="68">
                  <c:v>4.3799999999999999E-2</c:v>
                </c:pt>
                <c:pt idx="69">
                  <c:v>4.3799999999999999E-2</c:v>
                </c:pt>
                <c:pt idx="70">
                  <c:v>4.82E-2</c:v>
                </c:pt>
                <c:pt idx="71">
                  <c:v>4.82E-2</c:v>
                </c:pt>
                <c:pt idx="72">
                  <c:v>4.82E-2</c:v>
                </c:pt>
                <c:pt idx="73">
                  <c:v>4.82E-2</c:v>
                </c:pt>
                <c:pt idx="74">
                  <c:v>4.82E-2</c:v>
                </c:pt>
                <c:pt idx="75">
                  <c:v>4.82E-2</c:v>
                </c:pt>
                <c:pt idx="76">
                  <c:v>5.2600000000000001E-2</c:v>
                </c:pt>
                <c:pt idx="77">
                  <c:v>5.2600000000000001E-2</c:v>
                </c:pt>
                <c:pt idx="78">
                  <c:v>5.2600000000000001E-2</c:v>
                </c:pt>
                <c:pt idx="79">
                  <c:v>5.2600000000000001E-2</c:v>
                </c:pt>
                <c:pt idx="80">
                  <c:v>5.2600000000000001E-2</c:v>
                </c:pt>
                <c:pt idx="81">
                  <c:v>5.7000000000000002E-2</c:v>
                </c:pt>
                <c:pt idx="82">
                  <c:v>5.7000000000000002E-2</c:v>
                </c:pt>
                <c:pt idx="83">
                  <c:v>5.7000000000000002E-2</c:v>
                </c:pt>
                <c:pt idx="84">
                  <c:v>5.7000000000000002E-2</c:v>
                </c:pt>
                <c:pt idx="85">
                  <c:v>5.7000000000000002E-2</c:v>
                </c:pt>
                <c:pt idx="86">
                  <c:v>5.7000000000000002E-2</c:v>
                </c:pt>
                <c:pt idx="87">
                  <c:v>5.7000000000000002E-2</c:v>
                </c:pt>
                <c:pt idx="88">
                  <c:v>5.7000000000000002E-2</c:v>
                </c:pt>
                <c:pt idx="89">
                  <c:v>5.7000000000000002E-2</c:v>
                </c:pt>
                <c:pt idx="90">
                  <c:v>6.1399999999999996E-2</c:v>
                </c:pt>
                <c:pt idx="91">
                  <c:v>6.1399999999999996E-2</c:v>
                </c:pt>
                <c:pt idx="92">
                  <c:v>6.1399999999999996E-2</c:v>
                </c:pt>
                <c:pt idx="93">
                  <c:v>6.1399999999999996E-2</c:v>
                </c:pt>
                <c:pt idx="94">
                  <c:v>6.1399999999999996E-2</c:v>
                </c:pt>
                <c:pt idx="95">
                  <c:v>6.1399999999999996E-2</c:v>
                </c:pt>
                <c:pt idx="96">
                  <c:v>6.1399999999999996E-2</c:v>
                </c:pt>
                <c:pt idx="97">
                  <c:v>6.5799999999999997E-2</c:v>
                </c:pt>
                <c:pt idx="98">
                  <c:v>6.5799999999999997E-2</c:v>
                </c:pt>
                <c:pt idx="99">
                  <c:v>6.5799999999999997E-2</c:v>
                </c:pt>
                <c:pt idx="100">
                  <c:v>6.5799999999999997E-2</c:v>
                </c:pt>
                <c:pt idx="101">
                  <c:v>6.5799999999999997E-2</c:v>
                </c:pt>
                <c:pt idx="102">
                  <c:v>6.5799999999999997E-2</c:v>
                </c:pt>
                <c:pt idx="103">
                  <c:v>7.0199999999999999E-2</c:v>
                </c:pt>
                <c:pt idx="104">
                  <c:v>7.0199999999999999E-2</c:v>
                </c:pt>
                <c:pt idx="105">
                  <c:v>7.0199999999999999E-2</c:v>
                </c:pt>
                <c:pt idx="106">
                  <c:v>7.0199999999999999E-2</c:v>
                </c:pt>
                <c:pt idx="107">
                  <c:v>7.0199999999999999E-2</c:v>
                </c:pt>
                <c:pt idx="108">
                  <c:v>7.0199999999999999E-2</c:v>
                </c:pt>
                <c:pt idx="109">
                  <c:v>7.0199999999999999E-2</c:v>
                </c:pt>
                <c:pt idx="110">
                  <c:v>7.46E-2</c:v>
                </c:pt>
                <c:pt idx="111">
                  <c:v>7.46E-2</c:v>
                </c:pt>
                <c:pt idx="112">
                  <c:v>7.46E-2</c:v>
                </c:pt>
                <c:pt idx="113">
                  <c:v>7.46E-2</c:v>
                </c:pt>
                <c:pt idx="114">
                  <c:v>7.46E-2</c:v>
                </c:pt>
                <c:pt idx="115">
                  <c:v>7.46E-2</c:v>
                </c:pt>
                <c:pt idx="116">
                  <c:v>7.46E-2</c:v>
                </c:pt>
                <c:pt idx="117">
                  <c:v>7.9000000000000001E-2</c:v>
                </c:pt>
                <c:pt idx="118">
                  <c:v>7.9000000000000001E-2</c:v>
                </c:pt>
                <c:pt idx="119">
                  <c:v>7.9000000000000001E-2</c:v>
                </c:pt>
                <c:pt idx="120">
                  <c:v>7.9000000000000001E-2</c:v>
                </c:pt>
                <c:pt idx="121">
                  <c:v>8.3400000000000002E-2</c:v>
                </c:pt>
                <c:pt idx="122">
                  <c:v>8.3400000000000002E-2</c:v>
                </c:pt>
                <c:pt idx="123">
                  <c:v>8.3400000000000002E-2</c:v>
                </c:pt>
              </c:numCache>
            </c:numRef>
          </c:xVal>
          <c:yVal>
            <c:numRef>
              <c:f>'S6'!$J$2:$J$125</c:f>
              <c:numCache>
                <c:formatCode>0.00</c:formatCode>
                <c:ptCount val="124"/>
                <c:pt idx="0">
                  <c:v>0</c:v>
                </c:pt>
                <c:pt idx="1">
                  <c:v>8.448806153846153</c:v>
                </c:pt>
                <c:pt idx="2">
                  <c:v>9.0522923076923085</c:v>
                </c:pt>
                <c:pt idx="3">
                  <c:v>9.3540353846153845</c:v>
                </c:pt>
                <c:pt idx="4">
                  <c:v>9.6557784615384623</c:v>
                </c:pt>
                <c:pt idx="5">
                  <c:v>9.6557784615384623</c:v>
                </c:pt>
                <c:pt idx="6">
                  <c:v>9.6557784615384623</c:v>
                </c:pt>
                <c:pt idx="7">
                  <c:v>9.9575215384615383</c:v>
                </c:pt>
                <c:pt idx="8">
                  <c:v>9.9575215384615383</c:v>
                </c:pt>
                <c:pt idx="9">
                  <c:v>10.259264615384616</c:v>
                </c:pt>
                <c:pt idx="10">
                  <c:v>10.259264615384616</c:v>
                </c:pt>
                <c:pt idx="11">
                  <c:v>10.259264615384616</c:v>
                </c:pt>
                <c:pt idx="12">
                  <c:v>14.181924615384615</c:v>
                </c:pt>
                <c:pt idx="13">
                  <c:v>15.992383076923074</c:v>
                </c:pt>
                <c:pt idx="14">
                  <c:v>15.992383076923074</c:v>
                </c:pt>
                <c:pt idx="15">
                  <c:v>17.501098461538461</c:v>
                </c:pt>
                <c:pt idx="16">
                  <c:v>19.009813846153843</c:v>
                </c:pt>
                <c:pt idx="17">
                  <c:v>21.122015384615381</c:v>
                </c:pt>
                <c:pt idx="18">
                  <c:v>22.328987692307692</c:v>
                </c:pt>
                <c:pt idx="19">
                  <c:v>22.328987692307692</c:v>
                </c:pt>
                <c:pt idx="20">
                  <c:v>24.139446153846151</c:v>
                </c:pt>
                <c:pt idx="21">
                  <c:v>25.949904615384614</c:v>
                </c:pt>
                <c:pt idx="22">
                  <c:v>27.458619999999996</c:v>
                </c:pt>
                <c:pt idx="23">
                  <c:v>27.458619999999996</c:v>
                </c:pt>
                <c:pt idx="24">
                  <c:v>29.570821538461537</c:v>
                </c:pt>
                <c:pt idx="25">
                  <c:v>31.38128</c:v>
                </c:pt>
                <c:pt idx="26">
                  <c:v>33.493481538461531</c:v>
                </c:pt>
                <c:pt idx="27">
                  <c:v>35.907426153846153</c:v>
                </c:pt>
                <c:pt idx="28">
                  <c:v>35.907426153846153</c:v>
                </c:pt>
                <c:pt idx="29">
                  <c:v>37.416141538461538</c:v>
                </c:pt>
                <c:pt idx="30">
                  <c:v>39.830086153846153</c:v>
                </c:pt>
                <c:pt idx="31">
                  <c:v>41.64054461538462</c:v>
                </c:pt>
                <c:pt idx="32">
                  <c:v>41.64054461538462</c:v>
                </c:pt>
                <c:pt idx="33">
                  <c:v>44.356232307692302</c:v>
                </c:pt>
                <c:pt idx="34">
                  <c:v>47.071919999999992</c:v>
                </c:pt>
                <c:pt idx="35">
                  <c:v>49.18412153846154</c:v>
                </c:pt>
                <c:pt idx="36">
                  <c:v>52.20155230769231</c:v>
                </c:pt>
                <c:pt idx="37">
                  <c:v>52.20155230769231</c:v>
                </c:pt>
                <c:pt idx="38">
                  <c:v>54.917239999999993</c:v>
                </c:pt>
                <c:pt idx="39">
                  <c:v>57.331184615384615</c:v>
                </c:pt>
                <c:pt idx="40">
                  <c:v>60.046872307692297</c:v>
                </c:pt>
                <c:pt idx="41">
                  <c:v>62.460816923076919</c:v>
                </c:pt>
                <c:pt idx="42">
                  <c:v>62.460816923076919</c:v>
                </c:pt>
                <c:pt idx="43">
                  <c:v>64.573018461538453</c:v>
                </c:pt>
                <c:pt idx="44">
                  <c:v>67.28870615384615</c:v>
                </c:pt>
                <c:pt idx="45">
                  <c:v>70.004393846153846</c:v>
                </c:pt>
                <c:pt idx="46">
                  <c:v>70.004393846153846</c:v>
                </c:pt>
                <c:pt idx="47">
                  <c:v>72.11659538461538</c:v>
                </c:pt>
                <c:pt idx="48">
                  <c:v>75.13402615384615</c:v>
                </c:pt>
                <c:pt idx="49">
                  <c:v>78.151456923076907</c:v>
                </c:pt>
                <c:pt idx="50">
                  <c:v>80.867144615384618</c:v>
                </c:pt>
                <c:pt idx="51">
                  <c:v>80.867144615384618</c:v>
                </c:pt>
                <c:pt idx="52">
                  <c:v>83.28108923076924</c:v>
                </c:pt>
                <c:pt idx="53">
                  <c:v>85.393290769230759</c:v>
                </c:pt>
                <c:pt idx="54">
                  <c:v>87.505492307692307</c:v>
                </c:pt>
                <c:pt idx="55">
                  <c:v>87.505492307692307</c:v>
                </c:pt>
                <c:pt idx="56">
                  <c:v>90.22117999999999</c:v>
                </c:pt>
                <c:pt idx="57">
                  <c:v>93.238610769230746</c:v>
                </c:pt>
                <c:pt idx="58">
                  <c:v>96.85952769230768</c:v>
                </c:pt>
                <c:pt idx="59">
                  <c:v>99.876958461538464</c:v>
                </c:pt>
                <c:pt idx="60">
                  <c:v>99.876958461538464</c:v>
                </c:pt>
                <c:pt idx="61">
                  <c:v>103.19613230769231</c:v>
                </c:pt>
                <c:pt idx="62">
                  <c:v>106.81704923076921</c:v>
                </c:pt>
                <c:pt idx="63">
                  <c:v>110.13622307692307</c:v>
                </c:pt>
                <c:pt idx="64">
                  <c:v>110.13622307692307</c:v>
                </c:pt>
                <c:pt idx="65">
                  <c:v>113.45539692307692</c:v>
                </c:pt>
                <c:pt idx="66">
                  <c:v>117.37805692307691</c:v>
                </c:pt>
                <c:pt idx="67">
                  <c:v>120.69723076923076</c:v>
                </c:pt>
                <c:pt idx="68">
                  <c:v>123.71466153846153</c:v>
                </c:pt>
                <c:pt idx="69">
                  <c:v>123.71466153846153</c:v>
                </c:pt>
                <c:pt idx="70">
                  <c:v>124.31814769230769</c:v>
                </c:pt>
                <c:pt idx="71">
                  <c:v>121.30071692307692</c:v>
                </c:pt>
                <c:pt idx="72">
                  <c:v>121.60245999999998</c:v>
                </c:pt>
                <c:pt idx="73">
                  <c:v>121.60245999999998</c:v>
                </c:pt>
                <c:pt idx="74">
                  <c:v>123.71466153846153</c:v>
                </c:pt>
                <c:pt idx="75">
                  <c:v>123.71466153846153</c:v>
                </c:pt>
                <c:pt idx="76">
                  <c:v>123.71466153846153</c:v>
                </c:pt>
                <c:pt idx="77">
                  <c:v>123.71466153846153</c:v>
                </c:pt>
                <c:pt idx="78">
                  <c:v>123.71466153846153</c:v>
                </c:pt>
                <c:pt idx="79">
                  <c:v>123.71466153846153</c:v>
                </c:pt>
                <c:pt idx="80">
                  <c:v>128.54255076923076</c:v>
                </c:pt>
                <c:pt idx="81">
                  <c:v>126.12860615384615</c:v>
                </c:pt>
                <c:pt idx="82">
                  <c:v>126.12860615384615</c:v>
                </c:pt>
                <c:pt idx="83">
                  <c:v>126.12860615384615</c:v>
                </c:pt>
                <c:pt idx="84">
                  <c:v>132.46521076923074</c:v>
                </c:pt>
                <c:pt idx="85">
                  <c:v>136.68961384615383</c:v>
                </c:pt>
                <c:pt idx="86">
                  <c:v>141.21575999999999</c:v>
                </c:pt>
                <c:pt idx="87">
                  <c:v>141.21575999999999</c:v>
                </c:pt>
                <c:pt idx="88">
                  <c:v>145.13842</c:v>
                </c:pt>
                <c:pt idx="89">
                  <c:v>149.06107999999998</c:v>
                </c:pt>
                <c:pt idx="90">
                  <c:v>152.68199692307692</c:v>
                </c:pt>
                <c:pt idx="91">
                  <c:v>156.30291384615381</c:v>
                </c:pt>
                <c:pt idx="92">
                  <c:v>156.30291384615381</c:v>
                </c:pt>
                <c:pt idx="93">
                  <c:v>160.22557384615385</c:v>
                </c:pt>
                <c:pt idx="94">
                  <c:v>164.14823384615386</c:v>
                </c:pt>
                <c:pt idx="95">
                  <c:v>167.46740769230766</c:v>
                </c:pt>
                <c:pt idx="96">
                  <c:v>167.46740769230766</c:v>
                </c:pt>
                <c:pt idx="97">
                  <c:v>171.69181076923076</c:v>
                </c:pt>
                <c:pt idx="98">
                  <c:v>175.01098461538461</c:v>
                </c:pt>
                <c:pt idx="99">
                  <c:v>179.23538769230768</c:v>
                </c:pt>
                <c:pt idx="100">
                  <c:v>182.25281846153845</c:v>
                </c:pt>
                <c:pt idx="101">
                  <c:v>182.25281846153845</c:v>
                </c:pt>
                <c:pt idx="102">
                  <c:v>185.8737353846154</c:v>
                </c:pt>
                <c:pt idx="103">
                  <c:v>190.09813846153844</c:v>
                </c:pt>
                <c:pt idx="104">
                  <c:v>192.81382615384612</c:v>
                </c:pt>
                <c:pt idx="105">
                  <c:v>192.81382615384612</c:v>
                </c:pt>
                <c:pt idx="106">
                  <c:v>196.13299999999998</c:v>
                </c:pt>
                <c:pt idx="107">
                  <c:v>200.65914615384614</c:v>
                </c:pt>
                <c:pt idx="108">
                  <c:v>203.67657692307691</c:v>
                </c:pt>
                <c:pt idx="109">
                  <c:v>207.59923692307692</c:v>
                </c:pt>
                <c:pt idx="110">
                  <c:v>207.59923692307692</c:v>
                </c:pt>
                <c:pt idx="111">
                  <c:v>210.91841076923077</c:v>
                </c:pt>
                <c:pt idx="112">
                  <c:v>214.53932769230767</c:v>
                </c:pt>
                <c:pt idx="113">
                  <c:v>218.16024461538458</c:v>
                </c:pt>
                <c:pt idx="114">
                  <c:v>218.16024461538458</c:v>
                </c:pt>
                <c:pt idx="115">
                  <c:v>221.78116153846153</c:v>
                </c:pt>
                <c:pt idx="116">
                  <c:v>224.7985923076923</c:v>
                </c:pt>
                <c:pt idx="117">
                  <c:v>228.41950923076922</c:v>
                </c:pt>
                <c:pt idx="118">
                  <c:v>232.04042615384617</c:v>
                </c:pt>
                <c:pt idx="119">
                  <c:v>232.04042615384617</c:v>
                </c:pt>
                <c:pt idx="120">
                  <c:v>235.35959999999997</c:v>
                </c:pt>
                <c:pt idx="121">
                  <c:v>238.98051692307692</c:v>
                </c:pt>
                <c:pt idx="122">
                  <c:v>241.09271846153845</c:v>
                </c:pt>
                <c:pt idx="123">
                  <c:v>241.09271846153845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2-194A-4CEB-9D45-3908B7B983EF}"/>
            </c:ext>
          </c:extLst>
        </c:ser>
        <c:ser>
          <c:idx val="0"/>
          <c:order val="4"/>
          <c:tx>
            <c:strRef>
              <c:f>'G. Uji Tarik Komposit'!$P$12</c:f>
              <c:strCache>
                <c:ptCount val="1"/>
                <c:pt idx="0">
                  <c:v>V. Waktu 8 Jam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'S8'!$K$2:$K$51</c:f>
              <c:numCache>
                <c:formatCode>0.0000</c:formatCode>
                <c:ptCount val="5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4.4000000000000003E-3</c:v>
                </c:pt>
                <c:pt idx="7">
                  <c:v>4.4000000000000003E-3</c:v>
                </c:pt>
                <c:pt idx="8">
                  <c:v>4.4000000000000003E-3</c:v>
                </c:pt>
                <c:pt idx="9">
                  <c:v>4.4000000000000003E-3</c:v>
                </c:pt>
                <c:pt idx="10">
                  <c:v>4.4000000000000003E-3</c:v>
                </c:pt>
                <c:pt idx="11">
                  <c:v>4.4000000000000003E-3</c:v>
                </c:pt>
                <c:pt idx="12">
                  <c:v>4.4000000000000003E-3</c:v>
                </c:pt>
                <c:pt idx="13">
                  <c:v>8.8000000000000005E-3</c:v>
                </c:pt>
                <c:pt idx="14">
                  <c:v>8.8000000000000005E-3</c:v>
                </c:pt>
                <c:pt idx="15">
                  <c:v>8.8000000000000005E-3</c:v>
                </c:pt>
                <c:pt idx="16">
                  <c:v>8.8000000000000005E-3</c:v>
                </c:pt>
                <c:pt idx="17">
                  <c:v>8.8000000000000005E-3</c:v>
                </c:pt>
                <c:pt idx="18">
                  <c:v>8.8000000000000005E-3</c:v>
                </c:pt>
                <c:pt idx="19">
                  <c:v>1.32E-2</c:v>
                </c:pt>
                <c:pt idx="20">
                  <c:v>1.32E-2</c:v>
                </c:pt>
                <c:pt idx="21">
                  <c:v>1.32E-2</c:v>
                </c:pt>
                <c:pt idx="22">
                  <c:v>1.32E-2</c:v>
                </c:pt>
                <c:pt idx="23">
                  <c:v>1.32E-2</c:v>
                </c:pt>
                <c:pt idx="24">
                  <c:v>1.7600000000000001E-2</c:v>
                </c:pt>
                <c:pt idx="25">
                  <c:v>1.7600000000000001E-2</c:v>
                </c:pt>
                <c:pt idx="26">
                  <c:v>1.7600000000000001E-2</c:v>
                </c:pt>
                <c:pt idx="27">
                  <c:v>1.7600000000000001E-2</c:v>
                </c:pt>
                <c:pt idx="28">
                  <c:v>1.7600000000000001E-2</c:v>
                </c:pt>
                <c:pt idx="29">
                  <c:v>2.2000000000000002E-2</c:v>
                </c:pt>
                <c:pt idx="30">
                  <c:v>2.2000000000000002E-2</c:v>
                </c:pt>
                <c:pt idx="31">
                  <c:v>2.2000000000000002E-2</c:v>
                </c:pt>
                <c:pt idx="32">
                  <c:v>2.2000000000000002E-2</c:v>
                </c:pt>
                <c:pt idx="33">
                  <c:v>2.2000000000000002E-2</c:v>
                </c:pt>
                <c:pt idx="34">
                  <c:v>2.2000000000000002E-2</c:v>
                </c:pt>
                <c:pt idx="35">
                  <c:v>2.2000000000000002E-2</c:v>
                </c:pt>
                <c:pt idx="36">
                  <c:v>2.2000000000000002E-2</c:v>
                </c:pt>
                <c:pt idx="37">
                  <c:v>2.64E-2</c:v>
                </c:pt>
                <c:pt idx="38">
                  <c:v>2.64E-2</c:v>
                </c:pt>
                <c:pt idx="39">
                  <c:v>2.64E-2</c:v>
                </c:pt>
                <c:pt idx="40">
                  <c:v>2.64E-2</c:v>
                </c:pt>
                <c:pt idx="41">
                  <c:v>2.64E-2</c:v>
                </c:pt>
                <c:pt idx="42">
                  <c:v>2.64E-2</c:v>
                </c:pt>
                <c:pt idx="43">
                  <c:v>2.64E-2</c:v>
                </c:pt>
                <c:pt idx="44">
                  <c:v>3.0800000000000001E-2</c:v>
                </c:pt>
                <c:pt idx="45">
                  <c:v>3.0800000000000001E-2</c:v>
                </c:pt>
                <c:pt idx="46">
                  <c:v>3.0800000000000001E-2</c:v>
                </c:pt>
                <c:pt idx="47">
                  <c:v>3.0800000000000001E-2</c:v>
                </c:pt>
                <c:pt idx="48">
                  <c:v>3.5200000000000002E-2</c:v>
                </c:pt>
                <c:pt idx="49">
                  <c:v>3.5200000000000002E-2</c:v>
                </c:pt>
              </c:numCache>
            </c:numRef>
          </c:xVal>
          <c:yVal>
            <c:numRef>
              <c:f>'S8'!$J$2:$J$51</c:f>
              <c:numCache>
                <c:formatCode>0.00</c:formatCode>
                <c:ptCount val="50"/>
                <c:pt idx="0">
                  <c:v>0</c:v>
                </c:pt>
                <c:pt idx="1">
                  <c:v>2.4139446153846156</c:v>
                </c:pt>
                <c:pt idx="2">
                  <c:v>2.4139446153846156</c:v>
                </c:pt>
                <c:pt idx="3">
                  <c:v>2.4139446153846156</c:v>
                </c:pt>
                <c:pt idx="4">
                  <c:v>2.715687692307692</c:v>
                </c:pt>
                <c:pt idx="5">
                  <c:v>5.129632307692308</c:v>
                </c:pt>
                <c:pt idx="6">
                  <c:v>7.2418338461538463</c:v>
                </c:pt>
                <c:pt idx="7">
                  <c:v>7.2418338461538463</c:v>
                </c:pt>
                <c:pt idx="8">
                  <c:v>9.6557784615384623</c:v>
                </c:pt>
                <c:pt idx="9">
                  <c:v>12.371466153846152</c:v>
                </c:pt>
                <c:pt idx="10">
                  <c:v>15.087153846153845</c:v>
                </c:pt>
                <c:pt idx="11">
                  <c:v>15.087153846153845</c:v>
                </c:pt>
                <c:pt idx="12">
                  <c:v>18.104584615384617</c:v>
                </c:pt>
                <c:pt idx="13">
                  <c:v>20.82027230769231</c:v>
                </c:pt>
                <c:pt idx="14">
                  <c:v>23.535959999999996</c:v>
                </c:pt>
                <c:pt idx="15">
                  <c:v>26.553390769230766</c:v>
                </c:pt>
                <c:pt idx="16">
                  <c:v>26.553390769230766</c:v>
                </c:pt>
                <c:pt idx="17">
                  <c:v>30.174307692307689</c:v>
                </c:pt>
                <c:pt idx="18">
                  <c:v>32.286509230769227</c:v>
                </c:pt>
                <c:pt idx="19">
                  <c:v>35.605683076923079</c:v>
                </c:pt>
                <c:pt idx="20">
                  <c:v>35.605683076923079</c:v>
                </c:pt>
                <c:pt idx="21">
                  <c:v>38.019627692307687</c:v>
                </c:pt>
                <c:pt idx="22">
                  <c:v>41.338801538461539</c:v>
                </c:pt>
                <c:pt idx="23">
                  <c:v>44.054489230769228</c:v>
                </c:pt>
                <c:pt idx="24">
                  <c:v>47.675406153846147</c:v>
                </c:pt>
                <c:pt idx="25">
                  <c:v>47.675406153846147</c:v>
                </c:pt>
                <c:pt idx="26">
                  <c:v>50.692836923076925</c:v>
                </c:pt>
                <c:pt idx="27">
                  <c:v>53.710267692307688</c:v>
                </c:pt>
                <c:pt idx="28">
                  <c:v>56.727698461538459</c:v>
                </c:pt>
                <c:pt idx="29">
                  <c:v>56.727698461538459</c:v>
                </c:pt>
                <c:pt idx="30">
                  <c:v>60.348615384615378</c:v>
                </c:pt>
                <c:pt idx="31">
                  <c:v>63.064303076923075</c:v>
                </c:pt>
                <c:pt idx="32">
                  <c:v>66.685220000000001</c:v>
                </c:pt>
                <c:pt idx="33">
                  <c:v>70.004393846153846</c:v>
                </c:pt>
                <c:pt idx="34">
                  <c:v>70.004393846153846</c:v>
                </c:pt>
                <c:pt idx="35">
                  <c:v>73.021824615384602</c:v>
                </c:pt>
                <c:pt idx="36">
                  <c:v>76.94448461538461</c:v>
                </c:pt>
                <c:pt idx="37">
                  <c:v>80.263658461538469</c:v>
                </c:pt>
                <c:pt idx="38">
                  <c:v>83.884575384615374</c:v>
                </c:pt>
                <c:pt idx="39">
                  <c:v>83.884575384615374</c:v>
                </c:pt>
                <c:pt idx="40">
                  <c:v>87.505492307692307</c:v>
                </c:pt>
                <c:pt idx="41">
                  <c:v>90.522923076923078</c:v>
                </c:pt>
                <c:pt idx="42">
                  <c:v>95.04906923076922</c:v>
                </c:pt>
                <c:pt idx="43">
                  <c:v>95.04906923076922</c:v>
                </c:pt>
                <c:pt idx="44">
                  <c:v>98.066499999999991</c:v>
                </c:pt>
                <c:pt idx="45">
                  <c:v>102.29090307692307</c:v>
                </c:pt>
                <c:pt idx="46">
                  <c:v>105.6100769230769</c:v>
                </c:pt>
                <c:pt idx="47">
                  <c:v>108.92925076923076</c:v>
                </c:pt>
                <c:pt idx="48">
                  <c:v>108.92925076923076</c:v>
                </c:pt>
                <c:pt idx="49">
                  <c:v>112.55016769230768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E-194A-4CEB-9D45-3908B7B983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5163232"/>
        <c:axId val="84982080"/>
      </c:scatterChart>
      <c:valAx>
        <c:axId val="625163232"/>
        <c:scaling>
          <c:orientation val="minMax"/>
          <c:min val="1.0000000000000002E-2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ID" b="1"/>
                  <a:t>Regangan (mm)</a:t>
                </a:r>
              </a:p>
            </c:rich>
          </c:tx>
          <c:layout>
            <c:manualLayout>
              <c:xMode val="edge"/>
              <c:yMode val="edge"/>
              <c:x val="0.43722336780703219"/>
              <c:y val="0.9212327025344526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4982080"/>
        <c:crosses val="autoZero"/>
        <c:crossBetween val="midCat"/>
      </c:valAx>
      <c:valAx>
        <c:axId val="84982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ID" b="1"/>
                  <a:t>Tegangan (N/mm2)</a:t>
                </a:r>
              </a:p>
            </c:rich>
          </c:tx>
          <c:layout>
            <c:manualLayout>
              <c:xMode val="edge"/>
              <c:yMode val="edge"/>
              <c:x val="1.2769732145463617E-2"/>
              <c:y val="0.345416807379167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251632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all" spc="120" normalizeH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ID" sz="1400"/>
              <a:t>DATA HASIL UJI TARIK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all" spc="120" normalizeH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'Uji Tarik'!$D$4</c:f>
              <c:strCache>
                <c:ptCount val="1"/>
                <c:pt idx="0">
                  <c:v>Kekuatan Tarik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'Uji Tarik'!$C$5:$C$9</c:f>
              <c:strCache>
                <c:ptCount val="5"/>
                <c:pt idx="0">
                  <c:v>1 Jam</c:v>
                </c:pt>
                <c:pt idx="1">
                  <c:v>2 Jam</c:v>
                </c:pt>
                <c:pt idx="2">
                  <c:v>4 Jam</c:v>
                </c:pt>
                <c:pt idx="3">
                  <c:v>6 Jam</c:v>
                </c:pt>
                <c:pt idx="4">
                  <c:v>8 Jam</c:v>
                </c:pt>
              </c:strCache>
            </c:strRef>
          </c:cat>
          <c:val>
            <c:numRef>
              <c:f>'Uji Tarik'!$D$5:$D$9</c:f>
              <c:numCache>
                <c:formatCode>0.00</c:formatCode>
                <c:ptCount val="5"/>
                <c:pt idx="0">
                  <c:v>1.1499999999999999</c:v>
                </c:pt>
                <c:pt idx="1">
                  <c:v>0.86</c:v>
                </c:pt>
                <c:pt idx="2">
                  <c:v>1.08</c:v>
                </c:pt>
                <c:pt idx="3">
                  <c:v>1.3</c:v>
                </c:pt>
                <c:pt idx="4">
                  <c:v>2.68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D9-4775-9C32-FDF7C897346F}"/>
            </c:ext>
          </c:extLst>
        </c:ser>
        <c:ser>
          <c:idx val="1"/>
          <c:order val="1"/>
          <c:tx>
            <c:strRef>
              <c:f>'Uji Tarik'!$E$4</c:f>
              <c:strCache>
                <c:ptCount val="1"/>
                <c:pt idx="0">
                  <c:v>Kemuluran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'Uji Tarik'!$C$5:$C$9</c:f>
              <c:strCache>
                <c:ptCount val="5"/>
                <c:pt idx="0">
                  <c:v>1 Jam</c:v>
                </c:pt>
                <c:pt idx="1">
                  <c:v>2 Jam</c:v>
                </c:pt>
                <c:pt idx="2">
                  <c:v>4 Jam</c:v>
                </c:pt>
                <c:pt idx="3">
                  <c:v>6 Jam</c:v>
                </c:pt>
                <c:pt idx="4">
                  <c:v>8 Jam</c:v>
                </c:pt>
              </c:strCache>
            </c:strRef>
          </c:cat>
          <c:val>
            <c:numRef>
              <c:f>'Uji Tarik'!$E$5:$E$9</c:f>
              <c:numCache>
                <c:formatCode>0.00%</c:formatCode>
                <c:ptCount val="5"/>
                <c:pt idx="0">
                  <c:v>2.29E-2</c:v>
                </c:pt>
                <c:pt idx="1">
                  <c:v>9.9000000000000008E-3</c:v>
                </c:pt>
                <c:pt idx="2">
                  <c:v>9.4999999999999998E-3</c:v>
                </c:pt>
                <c:pt idx="3">
                  <c:v>1.61E-2</c:v>
                </c:pt>
                <c:pt idx="4">
                  <c:v>2.5000000000000001E-2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BD9-4775-9C32-FDF7C897346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1115020000"/>
        <c:axId val="1115023840"/>
      </c:barChart>
      <c:catAx>
        <c:axId val="1115020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115023840"/>
        <c:crosses val="autoZero"/>
        <c:auto val="1"/>
        <c:lblAlgn val="ctr"/>
        <c:lblOffset val="100"/>
        <c:noMultiLvlLbl val="0"/>
      </c:catAx>
      <c:valAx>
        <c:axId val="1115023840"/>
        <c:scaling>
          <c:orientation val="minMax"/>
        </c:scaling>
        <c:delete val="1"/>
        <c:axPos val="l"/>
        <c:numFmt formatCode="0.00" sourceLinked="1"/>
        <c:majorTickMark val="none"/>
        <c:minorTickMark val="none"/>
        <c:tickLblPos val="nextTo"/>
        <c:crossAx val="11150200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1" i="0" u="none" strike="noStrike" kern="1200" cap="all" spc="120" normalizeH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ID"/>
              <a:t>NILAI BEBAN MAKSIMAL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1" i="0" u="none" strike="noStrike" kern="1200" cap="all" spc="120" normalizeH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Sheet1!$D$3:$D$7</c:f>
              <c:strCache>
                <c:ptCount val="5"/>
                <c:pt idx="0">
                  <c:v>177</c:v>
                </c:pt>
                <c:pt idx="1">
                  <c:v>82,9</c:v>
                </c:pt>
                <c:pt idx="2">
                  <c:v>265,6</c:v>
                </c:pt>
                <c:pt idx="3">
                  <c:v>241</c:v>
                </c:pt>
                <c:pt idx="4">
                  <c:v>112,5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Sheet1!$H$12:$H$16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</c:numCache>
            </c:numRef>
          </c:cat>
          <c:val>
            <c:numRef>
              <c:f>Sheet1!$C$3:$C$7</c:f>
              <c:numCache>
                <c:formatCode>General</c:formatCode>
                <c:ptCount val="5"/>
                <c:pt idx="0">
                  <c:v>27.23</c:v>
                </c:pt>
                <c:pt idx="1">
                  <c:v>12.75</c:v>
                </c:pt>
                <c:pt idx="2">
                  <c:v>40.86</c:v>
                </c:pt>
                <c:pt idx="3">
                  <c:v>37.07</c:v>
                </c:pt>
                <c:pt idx="4">
                  <c:v>17.3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BD-4F4D-AE6A-D2398D88CAB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450665600"/>
        <c:axId val="450661280"/>
      </c:barChart>
      <c:catAx>
        <c:axId val="4506656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cap="all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ID"/>
                  <a:t>SPESIMEN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cap="all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cap="all" spc="120" normalizeH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50661280"/>
        <c:crosses val="autoZero"/>
        <c:auto val="1"/>
        <c:lblAlgn val="ctr"/>
        <c:lblOffset val="100"/>
        <c:noMultiLvlLbl val="0"/>
      </c:catAx>
      <c:valAx>
        <c:axId val="450661280"/>
        <c:scaling>
          <c:orientation val="minMax"/>
        </c:scaling>
        <c:delete val="1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cap="all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ID"/>
                  <a:t>STRESS (N)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cap="all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4506656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1" i="0" u="none" strike="noStrike" kern="1200" cap="all" spc="120" normalizeH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ID"/>
              <a:t>NILAI KEMULURAN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1" i="0" u="none" strike="noStrike" kern="1200" cap="all" spc="120" normalizeH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Sheet1!$D$3:$D$7</c:f>
              <c:strCache>
                <c:ptCount val="5"/>
                <c:pt idx="0">
                  <c:v>177</c:v>
                </c:pt>
                <c:pt idx="1">
                  <c:v>82,9</c:v>
                </c:pt>
                <c:pt idx="2">
                  <c:v>265,6</c:v>
                </c:pt>
                <c:pt idx="3">
                  <c:v>241</c:v>
                </c:pt>
                <c:pt idx="4">
                  <c:v>112,5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Sheet1!$H$12:$H$16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</c:numCache>
            </c:numRef>
          </c:cat>
          <c:val>
            <c:numRef>
              <c:f>Sheet1!$F$3:$F$7</c:f>
              <c:numCache>
                <c:formatCode>General</c:formatCode>
                <c:ptCount val="5"/>
                <c:pt idx="0">
                  <c:v>2.64</c:v>
                </c:pt>
                <c:pt idx="1">
                  <c:v>1.76</c:v>
                </c:pt>
                <c:pt idx="2">
                  <c:v>3.95</c:v>
                </c:pt>
                <c:pt idx="3">
                  <c:v>4.17</c:v>
                </c:pt>
                <c:pt idx="4">
                  <c:v>1.76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8F-4496-825E-3F5CB2BAFC5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450665600"/>
        <c:axId val="450661280"/>
      </c:barChart>
      <c:catAx>
        <c:axId val="4506656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cap="all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ID" b="1"/>
                  <a:t>SPESIMEN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1" i="0" u="none" strike="noStrike" kern="1200" cap="all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cap="all" spc="120" normalizeH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50661280"/>
        <c:crosses val="autoZero"/>
        <c:auto val="1"/>
        <c:lblAlgn val="ctr"/>
        <c:lblOffset val="100"/>
        <c:noMultiLvlLbl val="0"/>
      </c:catAx>
      <c:valAx>
        <c:axId val="450661280"/>
        <c:scaling>
          <c:orientation val="minMax"/>
        </c:scaling>
        <c:delete val="1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cap="all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ID" b="1"/>
                  <a:t>STRESS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cap="all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4506656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1" i="0" u="none" strike="noStrike" kern="1200" cap="all" spc="120" normalizeH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ID"/>
              <a:t>NILAI REGANGAN TARIK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1" i="0" u="none" strike="noStrike" kern="1200" cap="all" spc="120" normalizeH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Sheet1!$H$12:$H$16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</c:numCache>
            </c:numRef>
          </c:cat>
          <c:val>
            <c:numRef>
              <c:f>Sheet1!$G$3:$G$7</c:f>
              <c:numCache>
                <c:formatCode>General</c:formatCode>
                <c:ptCount val="5"/>
                <c:pt idx="0">
                  <c:v>5.1999999999999998E-2</c:v>
                </c:pt>
                <c:pt idx="1">
                  <c:v>3.5000000000000003E-2</c:v>
                </c:pt>
                <c:pt idx="2">
                  <c:v>7.9000000000000001E-2</c:v>
                </c:pt>
                <c:pt idx="3">
                  <c:v>8.3000000000000004E-2</c:v>
                </c:pt>
                <c:pt idx="4">
                  <c:v>3.5000000000000003E-2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18C-4863-83EF-94DF7C04763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450665600"/>
        <c:axId val="450661280"/>
      </c:barChart>
      <c:catAx>
        <c:axId val="4506656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cap="all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ID"/>
                  <a:t>SPESIMEN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cap="all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cap="all" spc="120" normalizeH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50661280"/>
        <c:crosses val="autoZero"/>
        <c:auto val="1"/>
        <c:lblAlgn val="ctr"/>
        <c:lblOffset val="100"/>
        <c:noMultiLvlLbl val="0"/>
      </c:catAx>
      <c:valAx>
        <c:axId val="450661280"/>
        <c:scaling>
          <c:orientation val="minMax"/>
        </c:scaling>
        <c:delete val="1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cap="all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ID"/>
                  <a:t>STRESS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cap="all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4506656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1" i="0" u="none" strike="noStrike" kern="1200" cap="all" spc="120" normalizeH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ID"/>
              <a:t>NILAI MODULUS</a:t>
            </a:r>
            <a:r>
              <a:rPr lang="en-ID" baseline="0"/>
              <a:t> ELASTISITAS</a:t>
            </a:r>
            <a:endParaRPr lang="en-ID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1" i="0" u="none" strike="noStrike" kern="1200" cap="all" spc="120" normalizeH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7030A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Sheet1!$H$12:$H$16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</c:numCache>
            </c:numRef>
          </c:cat>
          <c:val>
            <c:numRef>
              <c:f>Sheet1!$H$3:$H$7</c:f>
              <c:numCache>
                <c:formatCode>General</c:formatCode>
                <c:ptCount val="5"/>
                <c:pt idx="0">
                  <c:v>3403.8</c:v>
                </c:pt>
                <c:pt idx="1">
                  <c:v>2368</c:v>
                </c:pt>
                <c:pt idx="2">
                  <c:v>3362</c:v>
                </c:pt>
                <c:pt idx="3">
                  <c:v>2903</c:v>
                </c:pt>
                <c:pt idx="4">
                  <c:v>3214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8B-4C70-B3D1-98F130FD4F2E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450665600"/>
        <c:axId val="450661280"/>
      </c:barChart>
      <c:catAx>
        <c:axId val="4506656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cap="all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ID"/>
                  <a:t>SPESIMEN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cap="all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cap="all" spc="120" normalizeH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50661280"/>
        <c:crosses val="autoZero"/>
        <c:auto val="1"/>
        <c:lblAlgn val="ctr"/>
        <c:lblOffset val="100"/>
        <c:noMultiLvlLbl val="0"/>
      </c:catAx>
      <c:valAx>
        <c:axId val="450661280"/>
        <c:scaling>
          <c:orientation val="minMax"/>
        </c:scaling>
        <c:delete val="1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cap="all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ID"/>
                  <a:t>STRESS (N/MM</a:t>
                </a:r>
                <a:r>
                  <a:rPr lang="en-ID" baseline="30000"/>
                  <a:t>2</a:t>
                </a:r>
                <a:r>
                  <a:rPr lang="en-ID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cap="all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4506656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ID"/>
              <a:t>Grafik Tegangan Dan Regangan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'S1'!$J$2:$J$134</c:f>
              <c:numCache>
                <c:formatCode>0.0000</c:formatCode>
                <c:ptCount val="1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4.4000000000000003E-3</c:v>
                </c:pt>
                <c:pt idx="13">
                  <c:v>4.4000000000000003E-3</c:v>
                </c:pt>
                <c:pt idx="14">
                  <c:v>4.4000000000000003E-3</c:v>
                </c:pt>
                <c:pt idx="15">
                  <c:v>4.4000000000000003E-3</c:v>
                </c:pt>
                <c:pt idx="16">
                  <c:v>4.4000000000000003E-3</c:v>
                </c:pt>
                <c:pt idx="17">
                  <c:v>4.4000000000000003E-3</c:v>
                </c:pt>
                <c:pt idx="18">
                  <c:v>4.4000000000000003E-3</c:v>
                </c:pt>
                <c:pt idx="19">
                  <c:v>4.4000000000000003E-3</c:v>
                </c:pt>
                <c:pt idx="20">
                  <c:v>4.4000000000000003E-3</c:v>
                </c:pt>
                <c:pt idx="21">
                  <c:v>4.4000000000000003E-3</c:v>
                </c:pt>
                <c:pt idx="22">
                  <c:v>8.8000000000000005E-3</c:v>
                </c:pt>
                <c:pt idx="23">
                  <c:v>8.8000000000000005E-3</c:v>
                </c:pt>
                <c:pt idx="24">
                  <c:v>8.8000000000000005E-3</c:v>
                </c:pt>
                <c:pt idx="25">
                  <c:v>8.8000000000000005E-3</c:v>
                </c:pt>
                <c:pt idx="26">
                  <c:v>8.8000000000000005E-3</c:v>
                </c:pt>
                <c:pt idx="27">
                  <c:v>8.8000000000000005E-3</c:v>
                </c:pt>
                <c:pt idx="28">
                  <c:v>8.8000000000000005E-3</c:v>
                </c:pt>
                <c:pt idx="29">
                  <c:v>8.8000000000000005E-3</c:v>
                </c:pt>
                <c:pt idx="30">
                  <c:v>8.8000000000000005E-3</c:v>
                </c:pt>
                <c:pt idx="31">
                  <c:v>8.8000000000000005E-3</c:v>
                </c:pt>
                <c:pt idx="32">
                  <c:v>8.8000000000000005E-3</c:v>
                </c:pt>
                <c:pt idx="33">
                  <c:v>8.8000000000000005E-3</c:v>
                </c:pt>
                <c:pt idx="34">
                  <c:v>8.8000000000000005E-3</c:v>
                </c:pt>
                <c:pt idx="35">
                  <c:v>8.8000000000000005E-3</c:v>
                </c:pt>
                <c:pt idx="36">
                  <c:v>8.8000000000000005E-3</c:v>
                </c:pt>
                <c:pt idx="37">
                  <c:v>8.8000000000000005E-3</c:v>
                </c:pt>
                <c:pt idx="38">
                  <c:v>8.8000000000000005E-3</c:v>
                </c:pt>
                <c:pt idx="39">
                  <c:v>8.8000000000000005E-3</c:v>
                </c:pt>
                <c:pt idx="40">
                  <c:v>8.8000000000000005E-3</c:v>
                </c:pt>
                <c:pt idx="41">
                  <c:v>8.8000000000000005E-3</c:v>
                </c:pt>
                <c:pt idx="42">
                  <c:v>8.8000000000000005E-3</c:v>
                </c:pt>
                <c:pt idx="43">
                  <c:v>1.32E-2</c:v>
                </c:pt>
                <c:pt idx="44">
                  <c:v>1.32E-2</c:v>
                </c:pt>
                <c:pt idx="45">
                  <c:v>1.32E-2</c:v>
                </c:pt>
                <c:pt idx="46">
                  <c:v>1.32E-2</c:v>
                </c:pt>
                <c:pt idx="47">
                  <c:v>1.32E-2</c:v>
                </c:pt>
                <c:pt idx="48">
                  <c:v>1.32E-2</c:v>
                </c:pt>
                <c:pt idx="49">
                  <c:v>1.32E-2</c:v>
                </c:pt>
                <c:pt idx="50">
                  <c:v>1.7600000000000001E-2</c:v>
                </c:pt>
                <c:pt idx="51">
                  <c:v>1.7600000000000001E-2</c:v>
                </c:pt>
                <c:pt idx="52">
                  <c:v>1.7600000000000001E-2</c:v>
                </c:pt>
                <c:pt idx="53">
                  <c:v>1.7600000000000001E-2</c:v>
                </c:pt>
                <c:pt idx="54">
                  <c:v>1.7600000000000001E-2</c:v>
                </c:pt>
                <c:pt idx="55">
                  <c:v>1.7600000000000001E-2</c:v>
                </c:pt>
                <c:pt idx="56">
                  <c:v>1.7600000000000001E-2</c:v>
                </c:pt>
                <c:pt idx="57">
                  <c:v>1.7600000000000001E-2</c:v>
                </c:pt>
                <c:pt idx="58">
                  <c:v>1.7600000000000001E-2</c:v>
                </c:pt>
                <c:pt idx="59">
                  <c:v>1.7600000000000001E-2</c:v>
                </c:pt>
                <c:pt idx="60">
                  <c:v>2.2000000000000002E-2</c:v>
                </c:pt>
                <c:pt idx="61">
                  <c:v>2.2000000000000002E-2</c:v>
                </c:pt>
                <c:pt idx="62">
                  <c:v>2.2000000000000002E-2</c:v>
                </c:pt>
                <c:pt idx="63">
                  <c:v>2.2000000000000002E-2</c:v>
                </c:pt>
                <c:pt idx="64">
                  <c:v>2.2000000000000002E-2</c:v>
                </c:pt>
                <c:pt idx="65">
                  <c:v>2.2000000000000002E-2</c:v>
                </c:pt>
                <c:pt idx="66">
                  <c:v>2.2000000000000002E-2</c:v>
                </c:pt>
                <c:pt idx="67">
                  <c:v>2.2000000000000002E-2</c:v>
                </c:pt>
                <c:pt idx="68">
                  <c:v>2.2000000000000002E-2</c:v>
                </c:pt>
                <c:pt idx="69">
                  <c:v>2.2000000000000002E-2</c:v>
                </c:pt>
                <c:pt idx="70">
                  <c:v>2.64E-2</c:v>
                </c:pt>
                <c:pt idx="71">
                  <c:v>2.64E-2</c:v>
                </c:pt>
                <c:pt idx="72">
                  <c:v>2.64E-2</c:v>
                </c:pt>
                <c:pt idx="73">
                  <c:v>2.64E-2</c:v>
                </c:pt>
                <c:pt idx="74">
                  <c:v>2.64E-2</c:v>
                </c:pt>
                <c:pt idx="75">
                  <c:v>2.64E-2</c:v>
                </c:pt>
                <c:pt idx="76">
                  <c:v>2.64E-2</c:v>
                </c:pt>
                <c:pt idx="77">
                  <c:v>2.64E-2</c:v>
                </c:pt>
                <c:pt idx="78">
                  <c:v>2.64E-2</c:v>
                </c:pt>
                <c:pt idx="79">
                  <c:v>2.64E-2</c:v>
                </c:pt>
                <c:pt idx="80">
                  <c:v>2.64E-2</c:v>
                </c:pt>
                <c:pt idx="81">
                  <c:v>2.64E-2</c:v>
                </c:pt>
                <c:pt idx="82">
                  <c:v>3.0800000000000001E-2</c:v>
                </c:pt>
                <c:pt idx="83">
                  <c:v>3.0800000000000001E-2</c:v>
                </c:pt>
                <c:pt idx="84">
                  <c:v>3.0800000000000001E-2</c:v>
                </c:pt>
                <c:pt idx="85">
                  <c:v>3.0800000000000001E-2</c:v>
                </c:pt>
                <c:pt idx="86">
                  <c:v>3.0800000000000001E-2</c:v>
                </c:pt>
                <c:pt idx="87">
                  <c:v>3.0800000000000001E-2</c:v>
                </c:pt>
                <c:pt idx="88">
                  <c:v>3.0800000000000001E-2</c:v>
                </c:pt>
                <c:pt idx="89">
                  <c:v>3.0800000000000001E-2</c:v>
                </c:pt>
                <c:pt idx="90">
                  <c:v>3.0800000000000001E-2</c:v>
                </c:pt>
                <c:pt idx="91">
                  <c:v>3.0800000000000001E-2</c:v>
                </c:pt>
                <c:pt idx="92">
                  <c:v>3.0800000000000001E-2</c:v>
                </c:pt>
                <c:pt idx="93">
                  <c:v>3.0800000000000001E-2</c:v>
                </c:pt>
                <c:pt idx="94">
                  <c:v>3.5200000000000002E-2</c:v>
                </c:pt>
                <c:pt idx="95">
                  <c:v>3.5200000000000002E-2</c:v>
                </c:pt>
                <c:pt idx="96">
                  <c:v>3.5200000000000002E-2</c:v>
                </c:pt>
                <c:pt idx="97">
                  <c:v>3.5200000000000002E-2</c:v>
                </c:pt>
                <c:pt idx="98">
                  <c:v>3.5200000000000002E-2</c:v>
                </c:pt>
                <c:pt idx="99">
                  <c:v>3.5200000000000002E-2</c:v>
                </c:pt>
                <c:pt idx="100">
                  <c:v>3.5200000000000002E-2</c:v>
                </c:pt>
                <c:pt idx="101">
                  <c:v>3.5200000000000002E-2</c:v>
                </c:pt>
                <c:pt idx="102">
                  <c:v>3.5200000000000002E-2</c:v>
                </c:pt>
                <c:pt idx="103">
                  <c:v>3.5200000000000002E-2</c:v>
                </c:pt>
                <c:pt idx="104">
                  <c:v>3.9599999999999996E-2</c:v>
                </c:pt>
                <c:pt idx="105">
                  <c:v>3.9599999999999996E-2</c:v>
                </c:pt>
                <c:pt idx="106">
                  <c:v>3.9599999999999996E-2</c:v>
                </c:pt>
                <c:pt idx="107">
                  <c:v>3.9599999999999996E-2</c:v>
                </c:pt>
                <c:pt idx="108">
                  <c:v>3.9599999999999996E-2</c:v>
                </c:pt>
                <c:pt idx="109">
                  <c:v>3.9599999999999996E-2</c:v>
                </c:pt>
                <c:pt idx="110">
                  <c:v>3.9599999999999996E-2</c:v>
                </c:pt>
                <c:pt idx="111">
                  <c:v>4.4000000000000004E-2</c:v>
                </c:pt>
                <c:pt idx="112">
                  <c:v>4.4000000000000004E-2</c:v>
                </c:pt>
                <c:pt idx="113">
                  <c:v>4.4000000000000004E-2</c:v>
                </c:pt>
                <c:pt idx="114">
                  <c:v>4.4000000000000004E-2</c:v>
                </c:pt>
                <c:pt idx="115">
                  <c:v>4.4000000000000004E-2</c:v>
                </c:pt>
                <c:pt idx="116">
                  <c:v>4.4000000000000004E-2</c:v>
                </c:pt>
                <c:pt idx="117">
                  <c:v>4.4000000000000004E-2</c:v>
                </c:pt>
                <c:pt idx="118">
                  <c:v>4.4000000000000004E-2</c:v>
                </c:pt>
                <c:pt idx="119">
                  <c:v>4.8399999999999999E-2</c:v>
                </c:pt>
                <c:pt idx="120">
                  <c:v>4.8399999999999999E-2</c:v>
                </c:pt>
                <c:pt idx="121">
                  <c:v>4.8399999999999999E-2</c:v>
                </c:pt>
                <c:pt idx="122">
                  <c:v>4.8399999999999999E-2</c:v>
                </c:pt>
                <c:pt idx="123">
                  <c:v>4.8399999999999999E-2</c:v>
                </c:pt>
                <c:pt idx="124">
                  <c:v>4.8399999999999999E-2</c:v>
                </c:pt>
                <c:pt idx="125">
                  <c:v>5.28E-2</c:v>
                </c:pt>
                <c:pt idx="126">
                  <c:v>5.28E-2</c:v>
                </c:pt>
                <c:pt idx="127">
                  <c:v>5.28E-2</c:v>
                </c:pt>
                <c:pt idx="128">
                  <c:v>5.28E-2</c:v>
                </c:pt>
                <c:pt idx="129">
                  <c:v>5.28E-2</c:v>
                </c:pt>
                <c:pt idx="130">
                  <c:v>5.28E-2</c:v>
                </c:pt>
                <c:pt idx="131">
                  <c:v>5.28E-2</c:v>
                </c:pt>
                <c:pt idx="132">
                  <c:v>5.28E-2</c:v>
                </c:pt>
              </c:numCache>
            </c:numRef>
          </c:xVal>
          <c:yVal>
            <c:numRef>
              <c:f>'S1'!$I$2:$I$134</c:f>
              <c:numCache>
                <c:formatCode>0.00</c:formatCode>
                <c:ptCount val="133"/>
                <c:pt idx="0">
                  <c:v>0</c:v>
                </c:pt>
                <c:pt idx="1">
                  <c:v>6.9400907692307685</c:v>
                </c:pt>
                <c:pt idx="2">
                  <c:v>10.259264615384616</c:v>
                </c:pt>
                <c:pt idx="3">
                  <c:v>10.259264615384616</c:v>
                </c:pt>
                <c:pt idx="4">
                  <c:v>12.069723076923076</c:v>
                </c:pt>
                <c:pt idx="5">
                  <c:v>12.974952307692307</c:v>
                </c:pt>
                <c:pt idx="6">
                  <c:v>14.483667692307693</c:v>
                </c:pt>
                <c:pt idx="7">
                  <c:v>14.483667692307693</c:v>
                </c:pt>
                <c:pt idx="8">
                  <c:v>16.897612307692306</c:v>
                </c:pt>
                <c:pt idx="9">
                  <c:v>19.915043076923077</c:v>
                </c:pt>
                <c:pt idx="10">
                  <c:v>20.82027230769231</c:v>
                </c:pt>
                <c:pt idx="11">
                  <c:v>21.122015384615381</c:v>
                </c:pt>
                <c:pt idx="12">
                  <c:v>21.122015384615381</c:v>
                </c:pt>
                <c:pt idx="13">
                  <c:v>22.932473846153844</c:v>
                </c:pt>
                <c:pt idx="14">
                  <c:v>23.234216923076925</c:v>
                </c:pt>
                <c:pt idx="15">
                  <c:v>23.535959999999996</c:v>
                </c:pt>
                <c:pt idx="16">
                  <c:v>23.535959999999996</c:v>
                </c:pt>
                <c:pt idx="17">
                  <c:v>23.837703076923074</c:v>
                </c:pt>
                <c:pt idx="18">
                  <c:v>26.251647692307692</c:v>
                </c:pt>
                <c:pt idx="19">
                  <c:v>27.156876923076922</c:v>
                </c:pt>
                <c:pt idx="20">
                  <c:v>27.156876923076922</c:v>
                </c:pt>
                <c:pt idx="21">
                  <c:v>27.156876923076922</c:v>
                </c:pt>
                <c:pt idx="22">
                  <c:v>27.760363076923074</c:v>
                </c:pt>
                <c:pt idx="23">
                  <c:v>28.36384923076923</c:v>
                </c:pt>
                <c:pt idx="24">
                  <c:v>28.665592307692307</c:v>
                </c:pt>
                <c:pt idx="25">
                  <c:v>28.665592307692307</c:v>
                </c:pt>
                <c:pt idx="26">
                  <c:v>28.967335384615385</c:v>
                </c:pt>
                <c:pt idx="27">
                  <c:v>31.984766153846149</c:v>
                </c:pt>
                <c:pt idx="28">
                  <c:v>32.588252307692308</c:v>
                </c:pt>
                <c:pt idx="29">
                  <c:v>34.096967692307693</c:v>
                </c:pt>
                <c:pt idx="30">
                  <c:v>34.096967692307693</c:v>
                </c:pt>
                <c:pt idx="31">
                  <c:v>34.398710769230767</c:v>
                </c:pt>
                <c:pt idx="32">
                  <c:v>35.002196923076923</c:v>
                </c:pt>
                <c:pt idx="33">
                  <c:v>37.114398461538464</c:v>
                </c:pt>
                <c:pt idx="34">
                  <c:v>37.114398461538464</c:v>
                </c:pt>
                <c:pt idx="35">
                  <c:v>37.114398461538464</c:v>
                </c:pt>
                <c:pt idx="36">
                  <c:v>37.416141538461538</c:v>
                </c:pt>
                <c:pt idx="37">
                  <c:v>38.019627692307687</c:v>
                </c:pt>
                <c:pt idx="38">
                  <c:v>40.131829230769235</c:v>
                </c:pt>
                <c:pt idx="39">
                  <c:v>40.131829230769235</c:v>
                </c:pt>
                <c:pt idx="40">
                  <c:v>41.64054461538462</c:v>
                </c:pt>
                <c:pt idx="41">
                  <c:v>41.942287692307687</c:v>
                </c:pt>
                <c:pt idx="42">
                  <c:v>42.244030769230761</c:v>
                </c:pt>
                <c:pt idx="43">
                  <c:v>44.657975384615384</c:v>
                </c:pt>
                <c:pt idx="44">
                  <c:v>44.657975384615384</c:v>
                </c:pt>
                <c:pt idx="45">
                  <c:v>45.864947692307688</c:v>
                </c:pt>
                <c:pt idx="46">
                  <c:v>47.071919999999992</c:v>
                </c:pt>
                <c:pt idx="47">
                  <c:v>48.580635384615384</c:v>
                </c:pt>
                <c:pt idx="48">
                  <c:v>48.580635384615384</c:v>
                </c:pt>
                <c:pt idx="49">
                  <c:v>49.787607692307688</c:v>
                </c:pt>
                <c:pt idx="50">
                  <c:v>51.296323076923073</c:v>
                </c:pt>
                <c:pt idx="51">
                  <c:v>53.106781538461533</c:v>
                </c:pt>
                <c:pt idx="52">
                  <c:v>54.917239999999993</c:v>
                </c:pt>
                <c:pt idx="53">
                  <c:v>54.917239999999993</c:v>
                </c:pt>
                <c:pt idx="54">
                  <c:v>56.425955384615378</c:v>
                </c:pt>
                <c:pt idx="55">
                  <c:v>58.538156923076912</c:v>
                </c:pt>
                <c:pt idx="56">
                  <c:v>59.74512923076923</c:v>
                </c:pt>
                <c:pt idx="57">
                  <c:v>59.74512923076923</c:v>
                </c:pt>
                <c:pt idx="58">
                  <c:v>61.857330769230764</c:v>
                </c:pt>
                <c:pt idx="59">
                  <c:v>63.366046153846156</c:v>
                </c:pt>
                <c:pt idx="60">
                  <c:v>65.47824769230769</c:v>
                </c:pt>
                <c:pt idx="61">
                  <c:v>67.590449230769224</c:v>
                </c:pt>
                <c:pt idx="62">
                  <c:v>67.590449230769224</c:v>
                </c:pt>
                <c:pt idx="63">
                  <c:v>69.400907692307683</c:v>
                </c:pt>
                <c:pt idx="64">
                  <c:v>71.211366153846157</c:v>
                </c:pt>
                <c:pt idx="65">
                  <c:v>72.720081538461528</c:v>
                </c:pt>
                <c:pt idx="66">
                  <c:v>72.720081538461528</c:v>
                </c:pt>
                <c:pt idx="67">
                  <c:v>75.13402615384615</c:v>
                </c:pt>
                <c:pt idx="68">
                  <c:v>77.246227692307698</c:v>
                </c:pt>
                <c:pt idx="69">
                  <c:v>79.056686153846144</c:v>
                </c:pt>
                <c:pt idx="70">
                  <c:v>81.470630769230766</c:v>
                </c:pt>
                <c:pt idx="71">
                  <c:v>81.470630769230766</c:v>
                </c:pt>
                <c:pt idx="72">
                  <c:v>83.28108923076924</c:v>
                </c:pt>
                <c:pt idx="73">
                  <c:v>85.695033846153834</c:v>
                </c:pt>
                <c:pt idx="74">
                  <c:v>87.505492307692307</c:v>
                </c:pt>
                <c:pt idx="75">
                  <c:v>87.505492307692307</c:v>
                </c:pt>
                <c:pt idx="76">
                  <c:v>89.315950769230767</c:v>
                </c:pt>
                <c:pt idx="77">
                  <c:v>92.031638461538464</c:v>
                </c:pt>
                <c:pt idx="78">
                  <c:v>93.842096923076923</c:v>
                </c:pt>
                <c:pt idx="79">
                  <c:v>95.954298461538457</c:v>
                </c:pt>
                <c:pt idx="80">
                  <c:v>95.954298461538457</c:v>
                </c:pt>
                <c:pt idx="81">
                  <c:v>98.971729230769213</c:v>
                </c:pt>
                <c:pt idx="82">
                  <c:v>100.4804446153846</c:v>
                </c:pt>
                <c:pt idx="83">
                  <c:v>102.89438923076924</c:v>
                </c:pt>
                <c:pt idx="84">
                  <c:v>102.89438923076924</c:v>
                </c:pt>
                <c:pt idx="85">
                  <c:v>105.00659076923077</c:v>
                </c:pt>
                <c:pt idx="86">
                  <c:v>107.42053538461538</c:v>
                </c:pt>
                <c:pt idx="87">
                  <c:v>109.23099384615385</c:v>
                </c:pt>
                <c:pt idx="88">
                  <c:v>111.94668153846153</c:v>
                </c:pt>
                <c:pt idx="89">
                  <c:v>111.94668153846153</c:v>
                </c:pt>
                <c:pt idx="90">
                  <c:v>113.45539692307692</c:v>
                </c:pt>
                <c:pt idx="91">
                  <c:v>116.77457076923078</c:v>
                </c:pt>
                <c:pt idx="92">
                  <c:v>118.58502923076921</c:v>
                </c:pt>
                <c:pt idx="93">
                  <c:v>120.69723076923076</c:v>
                </c:pt>
                <c:pt idx="94">
                  <c:v>120.69723076923076</c:v>
                </c:pt>
                <c:pt idx="95">
                  <c:v>123.41291846153845</c:v>
                </c:pt>
                <c:pt idx="96">
                  <c:v>124.31814769230769</c:v>
                </c:pt>
                <c:pt idx="97">
                  <c:v>124.61989076923076</c:v>
                </c:pt>
                <c:pt idx="98">
                  <c:v>124.61989076923076</c:v>
                </c:pt>
                <c:pt idx="99">
                  <c:v>127.03383538461539</c:v>
                </c:pt>
                <c:pt idx="100">
                  <c:v>129.14603692307691</c:v>
                </c:pt>
                <c:pt idx="101">
                  <c:v>131.25823846153847</c:v>
                </c:pt>
                <c:pt idx="102">
                  <c:v>132.46521076923074</c:v>
                </c:pt>
                <c:pt idx="103">
                  <c:v>132.46521076923074</c:v>
                </c:pt>
                <c:pt idx="104">
                  <c:v>131.86172461538462</c:v>
                </c:pt>
                <c:pt idx="105">
                  <c:v>130.35300923076923</c:v>
                </c:pt>
                <c:pt idx="106">
                  <c:v>130.05126615384614</c:v>
                </c:pt>
                <c:pt idx="107">
                  <c:v>130.05126615384614</c:v>
                </c:pt>
                <c:pt idx="108">
                  <c:v>129.74952307692308</c:v>
                </c:pt>
                <c:pt idx="109">
                  <c:v>129.74952307692308</c:v>
                </c:pt>
                <c:pt idx="110">
                  <c:v>129.74952307692308</c:v>
                </c:pt>
                <c:pt idx="111">
                  <c:v>129.74952307692308</c:v>
                </c:pt>
                <c:pt idx="112">
                  <c:v>129.74952307692308</c:v>
                </c:pt>
                <c:pt idx="113">
                  <c:v>129.74952307692308</c:v>
                </c:pt>
                <c:pt idx="114">
                  <c:v>129.74952307692308</c:v>
                </c:pt>
                <c:pt idx="115">
                  <c:v>132.76695384615385</c:v>
                </c:pt>
                <c:pt idx="116">
                  <c:v>132.76695384615385</c:v>
                </c:pt>
                <c:pt idx="117">
                  <c:v>136.38787076923077</c:v>
                </c:pt>
                <c:pt idx="118">
                  <c:v>139.7070446153846</c:v>
                </c:pt>
                <c:pt idx="119">
                  <c:v>142.72447538461537</c:v>
                </c:pt>
                <c:pt idx="120">
                  <c:v>146.0436492307692</c:v>
                </c:pt>
                <c:pt idx="121">
                  <c:v>146.0436492307692</c:v>
                </c:pt>
                <c:pt idx="122">
                  <c:v>149.66456615384615</c:v>
                </c:pt>
                <c:pt idx="123">
                  <c:v>152.98374000000001</c:v>
                </c:pt>
                <c:pt idx="124">
                  <c:v>156.00117076923078</c:v>
                </c:pt>
                <c:pt idx="125">
                  <c:v>156.00117076923078</c:v>
                </c:pt>
                <c:pt idx="126">
                  <c:v>159.32034461538461</c:v>
                </c:pt>
                <c:pt idx="127">
                  <c:v>162.63951846153844</c:v>
                </c:pt>
                <c:pt idx="128">
                  <c:v>166.56217846153848</c:v>
                </c:pt>
                <c:pt idx="129">
                  <c:v>170.18309538461537</c:v>
                </c:pt>
                <c:pt idx="130">
                  <c:v>170.18309538461537</c:v>
                </c:pt>
                <c:pt idx="131">
                  <c:v>174.10575538461538</c:v>
                </c:pt>
                <c:pt idx="132">
                  <c:v>177.12318615384615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7FA-4B67-9DE0-14D70703EC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5163232"/>
        <c:axId val="84982080"/>
      </c:scatterChart>
      <c:valAx>
        <c:axId val="625163232"/>
        <c:scaling>
          <c:orientation val="minMax"/>
          <c:min val="1.0000000000000002E-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ID"/>
                  <a:t>Regangan (mm)</a:t>
                </a:r>
              </a:p>
            </c:rich>
          </c:tx>
          <c:layout>
            <c:manualLayout>
              <c:xMode val="edge"/>
              <c:yMode val="edge"/>
              <c:x val="0.43722332168372002"/>
              <c:y val="0.9083142448103077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4982080"/>
        <c:crosses val="autoZero"/>
        <c:crossBetween val="midCat"/>
      </c:valAx>
      <c:valAx>
        <c:axId val="84982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ID"/>
                  <a:t>Tegangan (N/mm2)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251632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ID"/>
              <a:t>Grafik Tegangan Dan Regangan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'S2'!$K$2:$K$61</c:f>
              <c:numCache>
                <c:formatCode>0.0000</c:formatCode>
                <c:ptCount val="60"/>
                <c:pt idx="0">
                  <c:v>0</c:v>
                </c:pt>
                <c:pt idx="1">
                  <c:v>4.4000000000000003E-3</c:v>
                </c:pt>
                <c:pt idx="2">
                  <c:v>4.4000000000000003E-3</c:v>
                </c:pt>
                <c:pt idx="3">
                  <c:v>4.4000000000000003E-3</c:v>
                </c:pt>
                <c:pt idx="4">
                  <c:v>4.4000000000000003E-3</c:v>
                </c:pt>
                <c:pt idx="5">
                  <c:v>4.4000000000000003E-3</c:v>
                </c:pt>
                <c:pt idx="6">
                  <c:v>4.4000000000000003E-3</c:v>
                </c:pt>
                <c:pt idx="7">
                  <c:v>4.4000000000000003E-3</c:v>
                </c:pt>
                <c:pt idx="8">
                  <c:v>4.4000000000000003E-3</c:v>
                </c:pt>
                <c:pt idx="9">
                  <c:v>4.4000000000000003E-3</c:v>
                </c:pt>
                <c:pt idx="10">
                  <c:v>4.4000000000000003E-3</c:v>
                </c:pt>
                <c:pt idx="11">
                  <c:v>4.4000000000000003E-3</c:v>
                </c:pt>
                <c:pt idx="12">
                  <c:v>4.4000000000000003E-3</c:v>
                </c:pt>
                <c:pt idx="13">
                  <c:v>4.4000000000000003E-3</c:v>
                </c:pt>
                <c:pt idx="14">
                  <c:v>8.8000000000000005E-3</c:v>
                </c:pt>
                <c:pt idx="15">
                  <c:v>8.8000000000000005E-3</c:v>
                </c:pt>
                <c:pt idx="16">
                  <c:v>8.8000000000000005E-3</c:v>
                </c:pt>
                <c:pt idx="17">
                  <c:v>8.8000000000000005E-3</c:v>
                </c:pt>
                <c:pt idx="18">
                  <c:v>8.8000000000000005E-3</c:v>
                </c:pt>
                <c:pt idx="19">
                  <c:v>8.8000000000000005E-3</c:v>
                </c:pt>
                <c:pt idx="20">
                  <c:v>1.32E-2</c:v>
                </c:pt>
                <c:pt idx="21">
                  <c:v>1.32E-2</c:v>
                </c:pt>
                <c:pt idx="22">
                  <c:v>1.32E-2</c:v>
                </c:pt>
                <c:pt idx="23">
                  <c:v>1.32E-2</c:v>
                </c:pt>
                <c:pt idx="24">
                  <c:v>1.32E-2</c:v>
                </c:pt>
                <c:pt idx="25">
                  <c:v>1.32E-2</c:v>
                </c:pt>
                <c:pt idx="26">
                  <c:v>1.32E-2</c:v>
                </c:pt>
                <c:pt idx="27">
                  <c:v>1.32E-2</c:v>
                </c:pt>
                <c:pt idx="28">
                  <c:v>1.32E-2</c:v>
                </c:pt>
                <c:pt idx="29">
                  <c:v>1.32E-2</c:v>
                </c:pt>
                <c:pt idx="30">
                  <c:v>1.7600000000000001E-2</c:v>
                </c:pt>
                <c:pt idx="31">
                  <c:v>1.7600000000000001E-2</c:v>
                </c:pt>
                <c:pt idx="32">
                  <c:v>1.7600000000000001E-2</c:v>
                </c:pt>
                <c:pt idx="33">
                  <c:v>1.7600000000000001E-2</c:v>
                </c:pt>
                <c:pt idx="34">
                  <c:v>1.7600000000000001E-2</c:v>
                </c:pt>
                <c:pt idx="35">
                  <c:v>1.7600000000000001E-2</c:v>
                </c:pt>
                <c:pt idx="36">
                  <c:v>1.7600000000000001E-2</c:v>
                </c:pt>
                <c:pt idx="37">
                  <c:v>2.2000000000000002E-2</c:v>
                </c:pt>
                <c:pt idx="38">
                  <c:v>2.2000000000000002E-2</c:v>
                </c:pt>
                <c:pt idx="39">
                  <c:v>2.2000000000000002E-2</c:v>
                </c:pt>
                <c:pt idx="40">
                  <c:v>2.2000000000000002E-2</c:v>
                </c:pt>
                <c:pt idx="41">
                  <c:v>2.2000000000000002E-2</c:v>
                </c:pt>
                <c:pt idx="42">
                  <c:v>2.2000000000000002E-2</c:v>
                </c:pt>
                <c:pt idx="43">
                  <c:v>2.2000000000000002E-2</c:v>
                </c:pt>
                <c:pt idx="44">
                  <c:v>2.2000000000000002E-2</c:v>
                </c:pt>
                <c:pt idx="45">
                  <c:v>2.64E-2</c:v>
                </c:pt>
                <c:pt idx="46">
                  <c:v>2.64E-2</c:v>
                </c:pt>
                <c:pt idx="47">
                  <c:v>2.64E-2</c:v>
                </c:pt>
                <c:pt idx="48">
                  <c:v>2.64E-2</c:v>
                </c:pt>
                <c:pt idx="49">
                  <c:v>2.64E-2</c:v>
                </c:pt>
                <c:pt idx="50">
                  <c:v>2.64E-2</c:v>
                </c:pt>
                <c:pt idx="51">
                  <c:v>2.64E-2</c:v>
                </c:pt>
                <c:pt idx="52">
                  <c:v>2.64E-2</c:v>
                </c:pt>
                <c:pt idx="53">
                  <c:v>2.64E-2</c:v>
                </c:pt>
                <c:pt idx="54">
                  <c:v>2.64E-2</c:v>
                </c:pt>
                <c:pt idx="55">
                  <c:v>3.0800000000000001E-2</c:v>
                </c:pt>
                <c:pt idx="56">
                  <c:v>3.0800000000000001E-2</c:v>
                </c:pt>
                <c:pt idx="57">
                  <c:v>3.0800000000000001E-2</c:v>
                </c:pt>
                <c:pt idx="58">
                  <c:v>3.0800000000000001E-2</c:v>
                </c:pt>
                <c:pt idx="59">
                  <c:v>3.5200000000000002E-2</c:v>
                </c:pt>
              </c:numCache>
            </c:numRef>
          </c:xVal>
          <c:yVal>
            <c:numRef>
              <c:f>'S2'!$J$2:$J$61</c:f>
              <c:numCache>
                <c:formatCode>0.00</c:formatCode>
                <c:ptCount val="60"/>
                <c:pt idx="0">
                  <c:v>0</c:v>
                </c:pt>
                <c:pt idx="1">
                  <c:v>11.164493846153846</c:v>
                </c:pt>
                <c:pt idx="2">
                  <c:v>12.069723076923076</c:v>
                </c:pt>
                <c:pt idx="3">
                  <c:v>12.371466153846152</c:v>
                </c:pt>
                <c:pt idx="4">
                  <c:v>12.974952307692307</c:v>
                </c:pt>
                <c:pt idx="5">
                  <c:v>13.276695384615383</c:v>
                </c:pt>
                <c:pt idx="6">
                  <c:v>13.276695384615383</c:v>
                </c:pt>
                <c:pt idx="7">
                  <c:v>13.578438461538461</c:v>
                </c:pt>
                <c:pt idx="8">
                  <c:v>13.880181538461537</c:v>
                </c:pt>
                <c:pt idx="9">
                  <c:v>18.104584615384617</c:v>
                </c:pt>
                <c:pt idx="10">
                  <c:v>18.708070769230769</c:v>
                </c:pt>
                <c:pt idx="11">
                  <c:v>18.708070769230769</c:v>
                </c:pt>
                <c:pt idx="12">
                  <c:v>19.311556923076925</c:v>
                </c:pt>
                <c:pt idx="13">
                  <c:v>19.613299999999999</c:v>
                </c:pt>
                <c:pt idx="14">
                  <c:v>22.027244615384614</c:v>
                </c:pt>
                <c:pt idx="15">
                  <c:v>22.027244615384614</c:v>
                </c:pt>
                <c:pt idx="16">
                  <c:v>23.234216923076925</c:v>
                </c:pt>
                <c:pt idx="17">
                  <c:v>23.535959999999996</c:v>
                </c:pt>
                <c:pt idx="18">
                  <c:v>24.139446153846151</c:v>
                </c:pt>
                <c:pt idx="19">
                  <c:v>26.251647692307692</c:v>
                </c:pt>
                <c:pt idx="20">
                  <c:v>26.251647692307692</c:v>
                </c:pt>
                <c:pt idx="21">
                  <c:v>27.458619999999996</c:v>
                </c:pt>
                <c:pt idx="22">
                  <c:v>27.760363076923074</c:v>
                </c:pt>
                <c:pt idx="23">
                  <c:v>29.872564615384615</c:v>
                </c:pt>
                <c:pt idx="24">
                  <c:v>29.872564615384615</c:v>
                </c:pt>
                <c:pt idx="25">
                  <c:v>31.38128</c:v>
                </c:pt>
                <c:pt idx="26">
                  <c:v>32.889995384615382</c:v>
                </c:pt>
                <c:pt idx="27">
                  <c:v>34.700453846153842</c:v>
                </c:pt>
                <c:pt idx="28">
                  <c:v>35.303939999999997</c:v>
                </c:pt>
                <c:pt idx="29">
                  <c:v>35.303939999999997</c:v>
                </c:pt>
                <c:pt idx="30">
                  <c:v>37.717884615384612</c:v>
                </c:pt>
                <c:pt idx="31">
                  <c:v>38.623113846153849</c:v>
                </c:pt>
                <c:pt idx="32">
                  <c:v>40.433572307692309</c:v>
                </c:pt>
                <c:pt idx="33">
                  <c:v>40.433572307692309</c:v>
                </c:pt>
                <c:pt idx="34">
                  <c:v>41.942287692307687</c:v>
                </c:pt>
                <c:pt idx="35">
                  <c:v>43.752746153846154</c:v>
                </c:pt>
                <c:pt idx="36">
                  <c:v>45.261461538461539</c:v>
                </c:pt>
                <c:pt idx="37">
                  <c:v>47.373663076923066</c:v>
                </c:pt>
                <c:pt idx="38">
                  <c:v>47.373663076923066</c:v>
                </c:pt>
                <c:pt idx="39">
                  <c:v>48.882378461538458</c:v>
                </c:pt>
                <c:pt idx="40">
                  <c:v>51.296323076923073</c:v>
                </c:pt>
                <c:pt idx="41">
                  <c:v>53.106781538461533</c:v>
                </c:pt>
                <c:pt idx="42">
                  <c:v>53.106781538461533</c:v>
                </c:pt>
                <c:pt idx="43">
                  <c:v>55.218983076923074</c:v>
                </c:pt>
                <c:pt idx="44">
                  <c:v>57.029441538461533</c:v>
                </c:pt>
                <c:pt idx="45">
                  <c:v>58.839899999999993</c:v>
                </c:pt>
                <c:pt idx="46">
                  <c:v>61.253844615384615</c:v>
                </c:pt>
                <c:pt idx="47">
                  <c:v>61.253844615384615</c:v>
                </c:pt>
                <c:pt idx="48">
                  <c:v>63.366046153846156</c:v>
                </c:pt>
                <c:pt idx="49">
                  <c:v>64.874761538461541</c:v>
                </c:pt>
                <c:pt idx="50">
                  <c:v>67.590449230769224</c:v>
                </c:pt>
                <c:pt idx="51">
                  <c:v>69.400907692307683</c:v>
                </c:pt>
                <c:pt idx="52">
                  <c:v>69.400907692307683</c:v>
                </c:pt>
                <c:pt idx="53">
                  <c:v>71.211366153846157</c:v>
                </c:pt>
                <c:pt idx="54">
                  <c:v>74.228796923076928</c:v>
                </c:pt>
                <c:pt idx="55">
                  <c:v>76.340998461538462</c:v>
                </c:pt>
                <c:pt idx="56">
                  <c:v>76.340998461538462</c:v>
                </c:pt>
                <c:pt idx="57">
                  <c:v>78.453199999999995</c:v>
                </c:pt>
                <c:pt idx="58">
                  <c:v>80.565401538461529</c:v>
                </c:pt>
                <c:pt idx="59">
                  <c:v>82.979346153846137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F3A-41F1-9263-0D5ED527E7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5163232"/>
        <c:axId val="84982080"/>
      </c:scatterChart>
      <c:valAx>
        <c:axId val="625163232"/>
        <c:scaling>
          <c:orientation val="minMax"/>
          <c:min val="1.0000000000000002E-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ID"/>
                  <a:t>Regangan (mm)</a:t>
                </a:r>
              </a:p>
            </c:rich>
          </c:tx>
          <c:layout>
            <c:manualLayout>
              <c:xMode val="edge"/>
              <c:yMode val="edge"/>
              <c:x val="0.43722332168372002"/>
              <c:y val="0.9083142448103077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4982080"/>
        <c:crosses val="autoZero"/>
        <c:crossBetween val="midCat"/>
      </c:valAx>
      <c:valAx>
        <c:axId val="84982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ID"/>
                  <a:t>Tegangan (N/mm2)</a:t>
                </a:r>
              </a:p>
            </c:rich>
          </c:tx>
          <c:layout>
            <c:manualLayout>
              <c:xMode val="edge"/>
              <c:yMode val="edge"/>
              <c:x val="1.7825311942959002E-2"/>
              <c:y val="0.3195800524934382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251632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ID"/>
              <a:t>Grafik Tegangan Dan Regangan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'S4'!$K$2:$K$112</c:f>
              <c:numCache>
                <c:formatCode>0.0000</c:formatCode>
                <c:ptCount val="1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4.4000000000000003E-3</c:v>
                </c:pt>
                <c:pt idx="7">
                  <c:v>4.4000000000000003E-3</c:v>
                </c:pt>
                <c:pt idx="8">
                  <c:v>4.0000000000000001E-3</c:v>
                </c:pt>
                <c:pt idx="9">
                  <c:v>4.4000000000000003E-3</c:v>
                </c:pt>
                <c:pt idx="10">
                  <c:v>8.8000000000000005E-3</c:v>
                </c:pt>
                <c:pt idx="11">
                  <c:v>8.8000000000000005E-3</c:v>
                </c:pt>
                <c:pt idx="12">
                  <c:v>8.8000000000000005E-3</c:v>
                </c:pt>
                <c:pt idx="13">
                  <c:v>8.8000000000000005E-3</c:v>
                </c:pt>
                <c:pt idx="14">
                  <c:v>8.8000000000000005E-3</c:v>
                </c:pt>
                <c:pt idx="15">
                  <c:v>1.32E-2</c:v>
                </c:pt>
                <c:pt idx="16">
                  <c:v>1.32E-2</c:v>
                </c:pt>
                <c:pt idx="17">
                  <c:v>1.32E-2</c:v>
                </c:pt>
                <c:pt idx="18">
                  <c:v>1.32E-2</c:v>
                </c:pt>
                <c:pt idx="19">
                  <c:v>1.32E-2</c:v>
                </c:pt>
                <c:pt idx="20">
                  <c:v>1.32E-2</c:v>
                </c:pt>
                <c:pt idx="21">
                  <c:v>1.32E-2</c:v>
                </c:pt>
                <c:pt idx="22">
                  <c:v>1.7600000000000001E-2</c:v>
                </c:pt>
                <c:pt idx="23">
                  <c:v>1.7600000000000001E-2</c:v>
                </c:pt>
                <c:pt idx="24">
                  <c:v>1.7600000000000001E-2</c:v>
                </c:pt>
                <c:pt idx="25">
                  <c:v>1.7600000000000001E-2</c:v>
                </c:pt>
                <c:pt idx="26">
                  <c:v>1.7600000000000001E-2</c:v>
                </c:pt>
                <c:pt idx="27">
                  <c:v>2.2000000000000002E-2</c:v>
                </c:pt>
                <c:pt idx="28">
                  <c:v>2.2000000000000002E-2</c:v>
                </c:pt>
                <c:pt idx="29">
                  <c:v>2.2000000000000002E-2</c:v>
                </c:pt>
                <c:pt idx="30">
                  <c:v>2.2000000000000002E-2</c:v>
                </c:pt>
                <c:pt idx="31">
                  <c:v>2.2000000000000002E-2</c:v>
                </c:pt>
                <c:pt idx="32">
                  <c:v>2.2000000000000002E-2</c:v>
                </c:pt>
                <c:pt idx="33">
                  <c:v>2.2000000000000002E-2</c:v>
                </c:pt>
                <c:pt idx="34">
                  <c:v>2.2000000000000002E-2</c:v>
                </c:pt>
                <c:pt idx="35">
                  <c:v>2.2000000000000002E-2</c:v>
                </c:pt>
                <c:pt idx="36">
                  <c:v>2.64E-2</c:v>
                </c:pt>
                <c:pt idx="37">
                  <c:v>2.64E-2</c:v>
                </c:pt>
                <c:pt idx="38">
                  <c:v>2.64E-2</c:v>
                </c:pt>
                <c:pt idx="39">
                  <c:v>2.64E-2</c:v>
                </c:pt>
                <c:pt idx="40">
                  <c:v>2.64E-2</c:v>
                </c:pt>
                <c:pt idx="41">
                  <c:v>2.64E-2</c:v>
                </c:pt>
                <c:pt idx="42">
                  <c:v>3.0800000000000001E-2</c:v>
                </c:pt>
                <c:pt idx="43">
                  <c:v>3.0800000000000001E-2</c:v>
                </c:pt>
                <c:pt idx="44">
                  <c:v>3.0800000000000001E-2</c:v>
                </c:pt>
                <c:pt idx="45">
                  <c:v>3.5200000000000002E-2</c:v>
                </c:pt>
                <c:pt idx="46">
                  <c:v>3.5200000000000002E-2</c:v>
                </c:pt>
                <c:pt idx="47">
                  <c:v>3.5200000000000002E-2</c:v>
                </c:pt>
                <c:pt idx="48">
                  <c:v>3.5200000000000002E-2</c:v>
                </c:pt>
                <c:pt idx="49">
                  <c:v>3.5200000000000002E-2</c:v>
                </c:pt>
                <c:pt idx="50">
                  <c:v>3.5200000000000002E-2</c:v>
                </c:pt>
                <c:pt idx="51">
                  <c:v>3.5200000000000002E-2</c:v>
                </c:pt>
                <c:pt idx="52">
                  <c:v>3.9599999999999996E-2</c:v>
                </c:pt>
                <c:pt idx="53">
                  <c:v>3.9599999999999996E-2</c:v>
                </c:pt>
                <c:pt idx="54">
                  <c:v>3.9599999999999996E-2</c:v>
                </c:pt>
                <c:pt idx="55">
                  <c:v>3.9599999999999996E-2</c:v>
                </c:pt>
                <c:pt idx="56">
                  <c:v>3.9599999999999996E-2</c:v>
                </c:pt>
                <c:pt idx="57">
                  <c:v>3.9599999999999996E-2</c:v>
                </c:pt>
                <c:pt idx="58">
                  <c:v>3.9599999999999996E-2</c:v>
                </c:pt>
                <c:pt idx="59">
                  <c:v>4.4000000000000004E-2</c:v>
                </c:pt>
                <c:pt idx="60">
                  <c:v>4.4000000000000004E-2</c:v>
                </c:pt>
                <c:pt idx="61">
                  <c:v>4.4000000000000004E-2</c:v>
                </c:pt>
                <c:pt idx="62">
                  <c:v>4.4000000000000004E-2</c:v>
                </c:pt>
                <c:pt idx="63">
                  <c:v>4.4000000000000004E-2</c:v>
                </c:pt>
                <c:pt idx="64">
                  <c:v>4.4000000000000004E-2</c:v>
                </c:pt>
                <c:pt idx="65">
                  <c:v>4.4000000000000004E-2</c:v>
                </c:pt>
                <c:pt idx="66">
                  <c:v>4.4000000000000004E-2</c:v>
                </c:pt>
                <c:pt idx="67">
                  <c:v>4.82E-2</c:v>
                </c:pt>
                <c:pt idx="68">
                  <c:v>4.82E-2</c:v>
                </c:pt>
                <c:pt idx="69">
                  <c:v>4.82E-2</c:v>
                </c:pt>
                <c:pt idx="70">
                  <c:v>4.82E-2</c:v>
                </c:pt>
                <c:pt idx="71">
                  <c:v>4.82E-2</c:v>
                </c:pt>
                <c:pt idx="72">
                  <c:v>4.82E-2</c:v>
                </c:pt>
                <c:pt idx="73">
                  <c:v>4.82E-2</c:v>
                </c:pt>
                <c:pt idx="74">
                  <c:v>5.2600000000000001E-2</c:v>
                </c:pt>
                <c:pt idx="75">
                  <c:v>5.2600000000000001E-2</c:v>
                </c:pt>
                <c:pt idx="76">
                  <c:v>5.2600000000000001E-2</c:v>
                </c:pt>
                <c:pt idx="77">
                  <c:v>5.2600000000000001E-2</c:v>
                </c:pt>
                <c:pt idx="78">
                  <c:v>5.2600000000000001E-2</c:v>
                </c:pt>
                <c:pt idx="79">
                  <c:v>5.2600000000000001E-2</c:v>
                </c:pt>
                <c:pt idx="80">
                  <c:v>5.7000000000000002E-2</c:v>
                </c:pt>
                <c:pt idx="81">
                  <c:v>5.7000000000000002E-2</c:v>
                </c:pt>
                <c:pt idx="82">
                  <c:v>5.7000000000000002E-2</c:v>
                </c:pt>
                <c:pt idx="83">
                  <c:v>5.7000000000000002E-2</c:v>
                </c:pt>
                <c:pt idx="84">
                  <c:v>5.7000000000000002E-2</c:v>
                </c:pt>
                <c:pt idx="85">
                  <c:v>5.7000000000000002E-2</c:v>
                </c:pt>
                <c:pt idx="86">
                  <c:v>5.7000000000000002E-2</c:v>
                </c:pt>
                <c:pt idx="87">
                  <c:v>6.1399999999999996E-2</c:v>
                </c:pt>
                <c:pt idx="88">
                  <c:v>6.1399999999999996E-2</c:v>
                </c:pt>
                <c:pt idx="89">
                  <c:v>6.1399999999999996E-2</c:v>
                </c:pt>
                <c:pt idx="90">
                  <c:v>6.1399999999999996E-2</c:v>
                </c:pt>
                <c:pt idx="91">
                  <c:v>6.1399999999999996E-2</c:v>
                </c:pt>
                <c:pt idx="92">
                  <c:v>6.1399999999999996E-2</c:v>
                </c:pt>
                <c:pt idx="93">
                  <c:v>6.1399999999999996E-2</c:v>
                </c:pt>
                <c:pt idx="94">
                  <c:v>6.1399999999999996E-2</c:v>
                </c:pt>
                <c:pt idx="95">
                  <c:v>6.5799999999999997E-2</c:v>
                </c:pt>
                <c:pt idx="96">
                  <c:v>6.5799999999999997E-2</c:v>
                </c:pt>
                <c:pt idx="97">
                  <c:v>6.5799999999999997E-2</c:v>
                </c:pt>
                <c:pt idx="98">
                  <c:v>6.5799999999999997E-2</c:v>
                </c:pt>
                <c:pt idx="99">
                  <c:v>6.5799999999999997E-2</c:v>
                </c:pt>
                <c:pt idx="100">
                  <c:v>7.0199999999999999E-2</c:v>
                </c:pt>
                <c:pt idx="101">
                  <c:v>7.0199999999999999E-2</c:v>
                </c:pt>
                <c:pt idx="102">
                  <c:v>7.0199999999999999E-2</c:v>
                </c:pt>
                <c:pt idx="103">
                  <c:v>7.0199999999999999E-2</c:v>
                </c:pt>
                <c:pt idx="104">
                  <c:v>7.0199999999999999E-2</c:v>
                </c:pt>
                <c:pt idx="105">
                  <c:v>7.0199999999999999E-2</c:v>
                </c:pt>
                <c:pt idx="106">
                  <c:v>7.46E-2</c:v>
                </c:pt>
                <c:pt idx="107">
                  <c:v>7.46E-2</c:v>
                </c:pt>
                <c:pt idx="108">
                  <c:v>7.46E-2</c:v>
                </c:pt>
                <c:pt idx="109">
                  <c:v>7.9000000000000001E-2</c:v>
                </c:pt>
                <c:pt idx="110">
                  <c:v>7.9000000000000001E-2</c:v>
                </c:pt>
              </c:numCache>
            </c:numRef>
          </c:xVal>
          <c:yVal>
            <c:numRef>
              <c:f>'S4'!$J$2:$J$112</c:f>
              <c:numCache>
                <c:formatCode>0.00</c:formatCode>
                <c:ptCount val="111"/>
                <c:pt idx="0">
                  <c:v>0</c:v>
                </c:pt>
                <c:pt idx="1">
                  <c:v>9.9575215384615383</c:v>
                </c:pt>
                <c:pt idx="2">
                  <c:v>10.56100769230769</c:v>
                </c:pt>
                <c:pt idx="3">
                  <c:v>10.56100769230769</c:v>
                </c:pt>
                <c:pt idx="4">
                  <c:v>12.069723076923076</c:v>
                </c:pt>
                <c:pt idx="5">
                  <c:v>12.371466153846152</c:v>
                </c:pt>
                <c:pt idx="6">
                  <c:v>14.483667692307693</c:v>
                </c:pt>
                <c:pt idx="7">
                  <c:v>14.483667692307693</c:v>
                </c:pt>
                <c:pt idx="8">
                  <c:v>15.69064</c:v>
                </c:pt>
                <c:pt idx="9">
                  <c:v>17.802841538461539</c:v>
                </c:pt>
                <c:pt idx="10">
                  <c:v>19.613299999999999</c:v>
                </c:pt>
                <c:pt idx="11">
                  <c:v>21.122015384615381</c:v>
                </c:pt>
                <c:pt idx="12">
                  <c:v>21.122015384615381</c:v>
                </c:pt>
                <c:pt idx="13">
                  <c:v>22.932473846153844</c:v>
                </c:pt>
                <c:pt idx="14">
                  <c:v>24.441189230769229</c:v>
                </c:pt>
                <c:pt idx="15">
                  <c:v>26.251647692307692</c:v>
                </c:pt>
                <c:pt idx="16">
                  <c:v>26.251647692307692</c:v>
                </c:pt>
                <c:pt idx="17">
                  <c:v>28.36384923076923</c:v>
                </c:pt>
                <c:pt idx="18">
                  <c:v>29.872564615384615</c:v>
                </c:pt>
                <c:pt idx="19">
                  <c:v>32.588252307692308</c:v>
                </c:pt>
                <c:pt idx="20">
                  <c:v>34.700453846153842</c:v>
                </c:pt>
                <c:pt idx="21">
                  <c:v>34.700453846153842</c:v>
                </c:pt>
                <c:pt idx="22">
                  <c:v>37.114398461538464</c:v>
                </c:pt>
                <c:pt idx="23">
                  <c:v>39.528343076923072</c:v>
                </c:pt>
                <c:pt idx="24">
                  <c:v>41.942287692307687</c:v>
                </c:pt>
                <c:pt idx="25">
                  <c:v>41.942287692307687</c:v>
                </c:pt>
                <c:pt idx="26">
                  <c:v>44.657975384615384</c:v>
                </c:pt>
                <c:pt idx="27">
                  <c:v>47.373663076923066</c:v>
                </c:pt>
                <c:pt idx="28">
                  <c:v>50.692836923076925</c:v>
                </c:pt>
                <c:pt idx="29">
                  <c:v>53.710267692307688</c:v>
                </c:pt>
                <c:pt idx="30">
                  <c:v>53.710267692307688</c:v>
                </c:pt>
                <c:pt idx="31">
                  <c:v>56.727698461538459</c:v>
                </c:pt>
                <c:pt idx="32">
                  <c:v>60.65035846153846</c:v>
                </c:pt>
                <c:pt idx="33">
                  <c:v>63.969532307692297</c:v>
                </c:pt>
                <c:pt idx="34">
                  <c:v>63.969532307692297</c:v>
                </c:pt>
                <c:pt idx="35">
                  <c:v>66.685220000000001</c:v>
                </c:pt>
                <c:pt idx="36">
                  <c:v>70.909623076923069</c:v>
                </c:pt>
                <c:pt idx="37">
                  <c:v>70.909623076923069</c:v>
                </c:pt>
                <c:pt idx="38">
                  <c:v>77.849713846153847</c:v>
                </c:pt>
                <c:pt idx="39">
                  <c:v>77.849713846153847</c:v>
                </c:pt>
                <c:pt idx="40">
                  <c:v>82.677603076923077</c:v>
                </c:pt>
                <c:pt idx="41">
                  <c:v>85.996776923076908</c:v>
                </c:pt>
                <c:pt idx="42">
                  <c:v>89.617693846153841</c:v>
                </c:pt>
                <c:pt idx="43">
                  <c:v>91.126409230769227</c:v>
                </c:pt>
                <c:pt idx="44">
                  <c:v>91.126409230769227</c:v>
                </c:pt>
                <c:pt idx="45">
                  <c:v>89.315950769230767</c:v>
                </c:pt>
                <c:pt idx="46">
                  <c:v>89.617693846153841</c:v>
                </c:pt>
                <c:pt idx="47">
                  <c:v>96.85952769230768</c:v>
                </c:pt>
                <c:pt idx="48">
                  <c:v>96.85952769230768</c:v>
                </c:pt>
                <c:pt idx="49">
                  <c:v>101.08393076923076</c:v>
                </c:pt>
                <c:pt idx="50">
                  <c:v>105.30833384615383</c:v>
                </c:pt>
                <c:pt idx="51">
                  <c:v>109.53273692307691</c:v>
                </c:pt>
                <c:pt idx="52">
                  <c:v>113.75714000000001</c:v>
                </c:pt>
                <c:pt idx="53">
                  <c:v>113.75714000000001</c:v>
                </c:pt>
                <c:pt idx="54">
                  <c:v>117.98154307692309</c:v>
                </c:pt>
                <c:pt idx="55">
                  <c:v>120.99897384615385</c:v>
                </c:pt>
                <c:pt idx="56">
                  <c:v>123.11117538461536</c:v>
                </c:pt>
                <c:pt idx="57">
                  <c:v>123.11117538461536</c:v>
                </c:pt>
                <c:pt idx="58">
                  <c:v>127.33557846153846</c:v>
                </c:pt>
                <c:pt idx="59">
                  <c:v>127.63732153846152</c:v>
                </c:pt>
                <c:pt idx="60">
                  <c:v>127.03383538461539</c:v>
                </c:pt>
                <c:pt idx="61">
                  <c:v>126.43034923076922</c:v>
                </c:pt>
                <c:pt idx="62">
                  <c:v>126.43034923076922</c:v>
                </c:pt>
                <c:pt idx="63">
                  <c:v>126.43034923076922</c:v>
                </c:pt>
                <c:pt idx="64">
                  <c:v>126.43034923076922</c:v>
                </c:pt>
                <c:pt idx="65">
                  <c:v>126.43034923076922</c:v>
                </c:pt>
                <c:pt idx="66">
                  <c:v>126.43034923076922</c:v>
                </c:pt>
                <c:pt idx="67">
                  <c:v>126.43034923076922</c:v>
                </c:pt>
                <c:pt idx="68">
                  <c:v>128.2408076923077</c:v>
                </c:pt>
                <c:pt idx="69">
                  <c:v>131.55998153846153</c:v>
                </c:pt>
                <c:pt idx="70">
                  <c:v>135.7843846153846</c:v>
                </c:pt>
                <c:pt idx="71">
                  <c:v>135.7843846153846</c:v>
                </c:pt>
                <c:pt idx="72">
                  <c:v>139.7070446153846</c:v>
                </c:pt>
                <c:pt idx="73">
                  <c:v>143.9314476923077</c:v>
                </c:pt>
                <c:pt idx="74">
                  <c:v>143.32796153846152</c:v>
                </c:pt>
                <c:pt idx="75">
                  <c:v>143.32796153846152</c:v>
                </c:pt>
                <c:pt idx="76">
                  <c:v>144.23319076923076</c:v>
                </c:pt>
                <c:pt idx="77">
                  <c:v>151.17328153846154</c:v>
                </c:pt>
                <c:pt idx="78">
                  <c:v>155.69942769230769</c:v>
                </c:pt>
                <c:pt idx="79">
                  <c:v>160.82906</c:v>
                </c:pt>
                <c:pt idx="80">
                  <c:v>160.82906</c:v>
                </c:pt>
                <c:pt idx="81">
                  <c:v>165.95869230769227</c:v>
                </c:pt>
                <c:pt idx="82">
                  <c:v>170.48483846153843</c:v>
                </c:pt>
                <c:pt idx="83">
                  <c:v>174.70924153846153</c:v>
                </c:pt>
                <c:pt idx="84">
                  <c:v>178.93364461538459</c:v>
                </c:pt>
                <c:pt idx="85">
                  <c:v>178.93364461538459</c:v>
                </c:pt>
                <c:pt idx="86">
                  <c:v>183.45979076923075</c:v>
                </c:pt>
                <c:pt idx="87">
                  <c:v>187.98593692307688</c:v>
                </c:pt>
                <c:pt idx="88">
                  <c:v>192.21033999999997</c:v>
                </c:pt>
                <c:pt idx="89">
                  <c:v>192.21033999999997</c:v>
                </c:pt>
                <c:pt idx="90">
                  <c:v>197.03822923076922</c:v>
                </c:pt>
                <c:pt idx="91">
                  <c:v>201.26263230769231</c:v>
                </c:pt>
                <c:pt idx="92">
                  <c:v>205.48703538461535</c:v>
                </c:pt>
                <c:pt idx="93">
                  <c:v>210.31492461538463</c:v>
                </c:pt>
                <c:pt idx="94">
                  <c:v>210.31492461538463</c:v>
                </c:pt>
                <c:pt idx="95">
                  <c:v>214.53932769230767</c:v>
                </c:pt>
                <c:pt idx="96">
                  <c:v>218.4619876923077</c:v>
                </c:pt>
                <c:pt idx="97">
                  <c:v>222.68639076923074</c:v>
                </c:pt>
                <c:pt idx="98">
                  <c:v>222.68639076923074</c:v>
                </c:pt>
                <c:pt idx="99">
                  <c:v>227.2125369230769</c:v>
                </c:pt>
                <c:pt idx="100">
                  <c:v>231.73868307692308</c:v>
                </c:pt>
                <c:pt idx="101">
                  <c:v>235.66134307692303</c:v>
                </c:pt>
                <c:pt idx="102">
                  <c:v>240.18748923076919</c:v>
                </c:pt>
                <c:pt idx="103">
                  <c:v>240.18748923076919</c:v>
                </c:pt>
                <c:pt idx="104">
                  <c:v>244.41189230769228</c:v>
                </c:pt>
                <c:pt idx="105">
                  <c:v>248.63629538461538</c:v>
                </c:pt>
                <c:pt idx="106">
                  <c:v>253.16244153846154</c:v>
                </c:pt>
                <c:pt idx="107">
                  <c:v>253.16244153846154</c:v>
                </c:pt>
                <c:pt idx="108">
                  <c:v>257.08510153846152</c:v>
                </c:pt>
                <c:pt idx="109">
                  <c:v>261.30950461538458</c:v>
                </c:pt>
                <c:pt idx="110">
                  <c:v>265.83565076923071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4D4-478B-A4F7-5E39E0BCD1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5163232"/>
        <c:axId val="84982080"/>
      </c:scatterChart>
      <c:valAx>
        <c:axId val="625163232"/>
        <c:scaling>
          <c:orientation val="minMax"/>
          <c:min val="1.0000000000000002E-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ID"/>
                  <a:t>Regangan (mm)</a:t>
                </a:r>
              </a:p>
            </c:rich>
          </c:tx>
          <c:layout>
            <c:manualLayout>
              <c:xMode val="edge"/>
              <c:yMode val="edge"/>
              <c:x val="0.43722332168372002"/>
              <c:y val="0.9083142448103077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4982080"/>
        <c:crosses val="autoZero"/>
        <c:crossBetween val="midCat"/>
      </c:valAx>
      <c:valAx>
        <c:axId val="84982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ID"/>
                  <a:t>Tegangan (N/mm2)</a:t>
                </a:r>
              </a:p>
            </c:rich>
          </c:tx>
          <c:layout>
            <c:manualLayout>
              <c:xMode val="edge"/>
              <c:yMode val="edge"/>
              <c:x val="1.7825311942959002E-2"/>
              <c:y val="0.3195800524934382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251632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ID"/>
              <a:t>Grafik Tegangan Dan Regangan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'S6'!$K$2:$K$125</c:f>
              <c:numCache>
                <c:formatCode>0.0000</c:formatCode>
                <c:ptCount val="1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4.4000000000000003E-3</c:v>
                </c:pt>
                <c:pt idx="9">
                  <c:v>4.4000000000000003E-3</c:v>
                </c:pt>
                <c:pt idx="10">
                  <c:v>4.4000000000000003E-3</c:v>
                </c:pt>
                <c:pt idx="11">
                  <c:v>4.4000000000000003E-3</c:v>
                </c:pt>
                <c:pt idx="12">
                  <c:v>4.4000000000000003E-3</c:v>
                </c:pt>
                <c:pt idx="13">
                  <c:v>4.4000000000000003E-3</c:v>
                </c:pt>
                <c:pt idx="14">
                  <c:v>8.8000000000000005E-3</c:v>
                </c:pt>
                <c:pt idx="15">
                  <c:v>8.8000000000000005E-3</c:v>
                </c:pt>
                <c:pt idx="16">
                  <c:v>8.8000000000000005E-3</c:v>
                </c:pt>
                <c:pt idx="17">
                  <c:v>8.8000000000000005E-3</c:v>
                </c:pt>
                <c:pt idx="18">
                  <c:v>8.8000000000000005E-3</c:v>
                </c:pt>
                <c:pt idx="19">
                  <c:v>1.32E-2</c:v>
                </c:pt>
                <c:pt idx="20">
                  <c:v>1.32E-2</c:v>
                </c:pt>
                <c:pt idx="21">
                  <c:v>1.32E-2</c:v>
                </c:pt>
                <c:pt idx="22">
                  <c:v>1.32E-2</c:v>
                </c:pt>
                <c:pt idx="23">
                  <c:v>1.32E-2</c:v>
                </c:pt>
                <c:pt idx="24">
                  <c:v>1.7600000000000001E-2</c:v>
                </c:pt>
                <c:pt idx="25">
                  <c:v>1.7600000000000001E-2</c:v>
                </c:pt>
                <c:pt idx="26">
                  <c:v>1.7600000000000001E-2</c:v>
                </c:pt>
                <c:pt idx="27">
                  <c:v>1.7600000000000001E-2</c:v>
                </c:pt>
                <c:pt idx="28">
                  <c:v>1.7600000000000001E-2</c:v>
                </c:pt>
                <c:pt idx="29">
                  <c:v>1.7600000000000001E-2</c:v>
                </c:pt>
                <c:pt idx="30">
                  <c:v>1.7600000000000001E-2</c:v>
                </c:pt>
                <c:pt idx="31">
                  <c:v>2.18E-2</c:v>
                </c:pt>
                <c:pt idx="32">
                  <c:v>2.18E-2</c:v>
                </c:pt>
                <c:pt idx="33">
                  <c:v>2.18E-2</c:v>
                </c:pt>
                <c:pt idx="34">
                  <c:v>2.18E-2</c:v>
                </c:pt>
                <c:pt idx="35">
                  <c:v>2.18E-2</c:v>
                </c:pt>
                <c:pt idx="36">
                  <c:v>2.18E-2</c:v>
                </c:pt>
                <c:pt idx="37">
                  <c:v>2.18E-2</c:v>
                </c:pt>
                <c:pt idx="38">
                  <c:v>2.6200000000000001E-2</c:v>
                </c:pt>
                <c:pt idx="39">
                  <c:v>2.6200000000000001E-2</c:v>
                </c:pt>
                <c:pt idx="40">
                  <c:v>2.6200000000000001E-2</c:v>
                </c:pt>
                <c:pt idx="41">
                  <c:v>2.6200000000000001E-2</c:v>
                </c:pt>
                <c:pt idx="42">
                  <c:v>2.6200000000000001E-2</c:v>
                </c:pt>
                <c:pt idx="43">
                  <c:v>2.6200000000000001E-2</c:v>
                </c:pt>
                <c:pt idx="44">
                  <c:v>2.6200000000000001E-2</c:v>
                </c:pt>
                <c:pt idx="45">
                  <c:v>3.0600000000000002E-2</c:v>
                </c:pt>
                <c:pt idx="46">
                  <c:v>3.0600000000000002E-2</c:v>
                </c:pt>
                <c:pt idx="47">
                  <c:v>3.0600000000000002E-2</c:v>
                </c:pt>
                <c:pt idx="48">
                  <c:v>3.0600000000000002E-2</c:v>
                </c:pt>
                <c:pt idx="49">
                  <c:v>3.0600000000000002E-2</c:v>
                </c:pt>
                <c:pt idx="50">
                  <c:v>3.5000000000000003E-2</c:v>
                </c:pt>
                <c:pt idx="51">
                  <c:v>3.5000000000000003E-2</c:v>
                </c:pt>
                <c:pt idx="52">
                  <c:v>3.5000000000000003E-2</c:v>
                </c:pt>
                <c:pt idx="53">
                  <c:v>3.5000000000000003E-2</c:v>
                </c:pt>
                <c:pt idx="54">
                  <c:v>3.5000000000000003E-2</c:v>
                </c:pt>
                <c:pt idx="55">
                  <c:v>3.5000000000000003E-2</c:v>
                </c:pt>
                <c:pt idx="56">
                  <c:v>3.5000000000000003E-2</c:v>
                </c:pt>
                <c:pt idx="57">
                  <c:v>3.5000000000000003E-2</c:v>
                </c:pt>
                <c:pt idx="58">
                  <c:v>3.9399999999999998E-2</c:v>
                </c:pt>
                <c:pt idx="59">
                  <c:v>3.9399999999999998E-2</c:v>
                </c:pt>
                <c:pt idx="60">
                  <c:v>4.3799999999999999E-2</c:v>
                </c:pt>
                <c:pt idx="61">
                  <c:v>4.3799999999999999E-2</c:v>
                </c:pt>
                <c:pt idx="62">
                  <c:v>4.3799999999999999E-2</c:v>
                </c:pt>
                <c:pt idx="63">
                  <c:v>4.3799999999999999E-2</c:v>
                </c:pt>
                <c:pt idx="64">
                  <c:v>4.3799999999999999E-2</c:v>
                </c:pt>
                <c:pt idx="65">
                  <c:v>4.3799999999999999E-2</c:v>
                </c:pt>
                <c:pt idx="66">
                  <c:v>4.3799999999999999E-2</c:v>
                </c:pt>
                <c:pt idx="67">
                  <c:v>4.3799999999999999E-2</c:v>
                </c:pt>
                <c:pt idx="68">
                  <c:v>4.3799999999999999E-2</c:v>
                </c:pt>
                <c:pt idx="69">
                  <c:v>4.3799999999999999E-2</c:v>
                </c:pt>
                <c:pt idx="70">
                  <c:v>4.82E-2</c:v>
                </c:pt>
                <c:pt idx="71">
                  <c:v>4.82E-2</c:v>
                </c:pt>
                <c:pt idx="72">
                  <c:v>4.82E-2</c:v>
                </c:pt>
                <c:pt idx="73">
                  <c:v>4.82E-2</c:v>
                </c:pt>
                <c:pt idx="74">
                  <c:v>4.82E-2</c:v>
                </c:pt>
                <c:pt idx="75">
                  <c:v>4.82E-2</c:v>
                </c:pt>
                <c:pt idx="76">
                  <c:v>5.2600000000000001E-2</c:v>
                </c:pt>
                <c:pt idx="77">
                  <c:v>5.2600000000000001E-2</c:v>
                </c:pt>
                <c:pt idx="78">
                  <c:v>5.2600000000000001E-2</c:v>
                </c:pt>
                <c:pt idx="79">
                  <c:v>5.2600000000000001E-2</c:v>
                </c:pt>
                <c:pt idx="80">
                  <c:v>5.2600000000000001E-2</c:v>
                </c:pt>
                <c:pt idx="81">
                  <c:v>5.7000000000000002E-2</c:v>
                </c:pt>
                <c:pt idx="82">
                  <c:v>5.7000000000000002E-2</c:v>
                </c:pt>
                <c:pt idx="83">
                  <c:v>5.7000000000000002E-2</c:v>
                </c:pt>
                <c:pt idx="84">
                  <c:v>5.7000000000000002E-2</c:v>
                </c:pt>
                <c:pt idx="85">
                  <c:v>5.7000000000000002E-2</c:v>
                </c:pt>
                <c:pt idx="86">
                  <c:v>5.7000000000000002E-2</c:v>
                </c:pt>
                <c:pt idx="87">
                  <c:v>5.7000000000000002E-2</c:v>
                </c:pt>
                <c:pt idx="88">
                  <c:v>5.7000000000000002E-2</c:v>
                </c:pt>
                <c:pt idx="89">
                  <c:v>5.7000000000000002E-2</c:v>
                </c:pt>
                <c:pt idx="90">
                  <c:v>6.1399999999999996E-2</c:v>
                </c:pt>
                <c:pt idx="91">
                  <c:v>6.1399999999999996E-2</c:v>
                </c:pt>
                <c:pt idx="92">
                  <c:v>6.1399999999999996E-2</c:v>
                </c:pt>
                <c:pt idx="93">
                  <c:v>6.1399999999999996E-2</c:v>
                </c:pt>
                <c:pt idx="94">
                  <c:v>6.1399999999999996E-2</c:v>
                </c:pt>
                <c:pt idx="95">
                  <c:v>6.1399999999999996E-2</c:v>
                </c:pt>
                <c:pt idx="96">
                  <c:v>6.1399999999999996E-2</c:v>
                </c:pt>
                <c:pt idx="97">
                  <c:v>6.5799999999999997E-2</c:v>
                </c:pt>
                <c:pt idx="98">
                  <c:v>6.5799999999999997E-2</c:v>
                </c:pt>
                <c:pt idx="99">
                  <c:v>6.5799999999999997E-2</c:v>
                </c:pt>
                <c:pt idx="100">
                  <c:v>6.5799999999999997E-2</c:v>
                </c:pt>
                <c:pt idx="101">
                  <c:v>6.5799999999999997E-2</c:v>
                </c:pt>
                <c:pt idx="102">
                  <c:v>6.5799999999999997E-2</c:v>
                </c:pt>
                <c:pt idx="103">
                  <c:v>7.0199999999999999E-2</c:v>
                </c:pt>
                <c:pt idx="104">
                  <c:v>7.0199999999999999E-2</c:v>
                </c:pt>
                <c:pt idx="105">
                  <c:v>7.0199999999999999E-2</c:v>
                </c:pt>
                <c:pt idx="106">
                  <c:v>7.0199999999999999E-2</c:v>
                </c:pt>
                <c:pt idx="107">
                  <c:v>7.0199999999999999E-2</c:v>
                </c:pt>
                <c:pt idx="108">
                  <c:v>7.0199999999999999E-2</c:v>
                </c:pt>
                <c:pt idx="109">
                  <c:v>7.0199999999999999E-2</c:v>
                </c:pt>
                <c:pt idx="110">
                  <c:v>7.46E-2</c:v>
                </c:pt>
                <c:pt idx="111">
                  <c:v>7.46E-2</c:v>
                </c:pt>
                <c:pt idx="112">
                  <c:v>7.46E-2</c:v>
                </c:pt>
                <c:pt idx="113">
                  <c:v>7.46E-2</c:v>
                </c:pt>
                <c:pt idx="114">
                  <c:v>7.46E-2</c:v>
                </c:pt>
                <c:pt idx="115">
                  <c:v>7.46E-2</c:v>
                </c:pt>
                <c:pt idx="116">
                  <c:v>7.46E-2</c:v>
                </c:pt>
                <c:pt idx="117">
                  <c:v>7.9000000000000001E-2</c:v>
                </c:pt>
                <c:pt idx="118">
                  <c:v>7.9000000000000001E-2</c:v>
                </c:pt>
                <c:pt idx="119">
                  <c:v>7.9000000000000001E-2</c:v>
                </c:pt>
                <c:pt idx="120">
                  <c:v>7.9000000000000001E-2</c:v>
                </c:pt>
                <c:pt idx="121">
                  <c:v>8.3400000000000002E-2</c:v>
                </c:pt>
                <c:pt idx="122">
                  <c:v>8.3400000000000002E-2</c:v>
                </c:pt>
                <c:pt idx="123">
                  <c:v>8.3400000000000002E-2</c:v>
                </c:pt>
              </c:numCache>
            </c:numRef>
          </c:xVal>
          <c:yVal>
            <c:numRef>
              <c:f>'S6'!$J$2:$J$125</c:f>
              <c:numCache>
                <c:formatCode>0.00</c:formatCode>
                <c:ptCount val="124"/>
                <c:pt idx="0">
                  <c:v>0</c:v>
                </c:pt>
                <c:pt idx="1">
                  <c:v>8.448806153846153</c:v>
                </c:pt>
                <c:pt idx="2">
                  <c:v>9.0522923076923085</c:v>
                </c:pt>
                <c:pt idx="3">
                  <c:v>9.3540353846153845</c:v>
                </c:pt>
                <c:pt idx="4">
                  <c:v>9.6557784615384623</c:v>
                </c:pt>
                <c:pt idx="5">
                  <c:v>9.6557784615384623</c:v>
                </c:pt>
                <c:pt idx="6">
                  <c:v>9.6557784615384623</c:v>
                </c:pt>
                <c:pt idx="7">
                  <c:v>9.9575215384615383</c:v>
                </c:pt>
                <c:pt idx="8">
                  <c:v>9.9575215384615383</c:v>
                </c:pt>
                <c:pt idx="9">
                  <c:v>10.259264615384616</c:v>
                </c:pt>
                <c:pt idx="10">
                  <c:v>10.259264615384616</c:v>
                </c:pt>
                <c:pt idx="11">
                  <c:v>10.259264615384616</c:v>
                </c:pt>
                <c:pt idx="12">
                  <c:v>14.181924615384615</c:v>
                </c:pt>
                <c:pt idx="13">
                  <c:v>15.992383076923074</c:v>
                </c:pt>
                <c:pt idx="14">
                  <c:v>15.992383076923074</c:v>
                </c:pt>
                <c:pt idx="15">
                  <c:v>17.501098461538461</c:v>
                </c:pt>
                <c:pt idx="16">
                  <c:v>19.009813846153843</c:v>
                </c:pt>
                <c:pt idx="17">
                  <c:v>21.122015384615381</c:v>
                </c:pt>
                <c:pt idx="18">
                  <c:v>22.328987692307692</c:v>
                </c:pt>
                <c:pt idx="19">
                  <c:v>22.328987692307692</c:v>
                </c:pt>
                <c:pt idx="20">
                  <c:v>24.139446153846151</c:v>
                </c:pt>
                <c:pt idx="21">
                  <c:v>25.949904615384614</c:v>
                </c:pt>
                <c:pt idx="22">
                  <c:v>27.458619999999996</c:v>
                </c:pt>
                <c:pt idx="23">
                  <c:v>27.458619999999996</c:v>
                </c:pt>
                <c:pt idx="24">
                  <c:v>29.570821538461537</c:v>
                </c:pt>
                <c:pt idx="25">
                  <c:v>31.38128</c:v>
                </c:pt>
                <c:pt idx="26">
                  <c:v>33.493481538461531</c:v>
                </c:pt>
                <c:pt idx="27">
                  <c:v>35.907426153846153</c:v>
                </c:pt>
                <c:pt idx="28">
                  <c:v>35.907426153846153</c:v>
                </c:pt>
                <c:pt idx="29">
                  <c:v>37.416141538461538</c:v>
                </c:pt>
                <c:pt idx="30">
                  <c:v>39.830086153846153</c:v>
                </c:pt>
                <c:pt idx="31">
                  <c:v>41.64054461538462</c:v>
                </c:pt>
                <c:pt idx="32">
                  <c:v>41.64054461538462</c:v>
                </c:pt>
                <c:pt idx="33">
                  <c:v>44.356232307692302</c:v>
                </c:pt>
                <c:pt idx="34">
                  <c:v>47.071919999999992</c:v>
                </c:pt>
                <c:pt idx="35">
                  <c:v>49.18412153846154</c:v>
                </c:pt>
                <c:pt idx="36">
                  <c:v>52.20155230769231</c:v>
                </c:pt>
                <c:pt idx="37">
                  <c:v>52.20155230769231</c:v>
                </c:pt>
                <c:pt idx="38">
                  <c:v>54.917239999999993</c:v>
                </c:pt>
                <c:pt idx="39">
                  <c:v>57.331184615384615</c:v>
                </c:pt>
                <c:pt idx="40">
                  <c:v>60.046872307692297</c:v>
                </c:pt>
                <c:pt idx="41">
                  <c:v>62.460816923076919</c:v>
                </c:pt>
                <c:pt idx="42">
                  <c:v>62.460816923076919</c:v>
                </c:pt>
                <c:pt idx="43">
                  <c:v>64.573018461538453</c:v>
                </c:pt>
                <c:pt idx="44">
                  <c:v>67.28870615384615</c:v>
                </c:pt>
                <c:pt idx="45">
                  <c:v>70.004393846153846</c:v>
                </c:pt>
                <c:pt idx="46">
                  <c:v>70.004393846153846</c:v>
                </c:pt>
                <c:pt idx="47">
                  <c:v>72.11659538461538</c:v>
                </c:pt>
                <c:pt idx="48">
                  <c:v>75.13402615384615</c:v>
                </c:pt>
                <c:pt idx="49">
                  <c:v>78.151456923076907</c:v>
                </c:pt>
                <c:pt idx="50">
                  <c:v>80.867144615384618</c:v>
                </c:pt>
                <c:pt idx="51">
                  <c:v>80.867144615384618</c:v>
                </c:pt>
                <c:pt idx="52">
                  <c:v>83.28108923076924</c:v>
                </c:pt>
                <c:pt idx="53">
                  <c:v>85.393290769230759</c:v>
                </c:pt>
                <c:pt idx="54">
                  <c:v>87.505492307692307</c:v>
                </c:pt>
                <c:pt idx="55">
                  <c:v>87.505492307692307</c:v>
                </c:pt>
                <c:pt idx="56">
                  <c:v>90.22117999999999</c:v>
                </c:pt>
                <c:pt idx="57">
                  <c:v>93.238610769230746</c:v>
                </c:pt>
                <c:pt idx="58">
                  <c:v>96.85952769230768</c:v>
                </c:pt>
                <c:pt idx="59">
                  <c:v>99.876958461538464</c:v>
                </c:pt>
                <c:pt idx="60">
                  <c:v>99.876958461538464</c:v>
                </c:pt>
                <c:pt idx="61">
                  <c:v>103.19613230769231</c:v>
                </c:pt>
                <c:pt idx="62">
                  <c:v>106.81704923076921</c:v>
                </c:pt>
                <c:pt idx="63">
                  <c:v>110.13622307692307</c:v>
                </c:pt>
                <c:pt idx="64">
                  <c:v>110.13622307692307</c:v>
                </c:pt>
                <c:pt idx="65">
                  <c:v>113.45539692307692</c:v>
                </c:pt>
                <c:pt idx="66">
                  <c:v>117.37805692307691</c:v>
                </c:pt>
                <c:pt idx="67">
                  <c:v>120.69723076923076</c:v>
                </c:pt>
                <c:pt idx="68">
                  <c:v>123.71466153846153</c:v>
                </c:pt>
                <c:pt idx="69">
                  <c:v>123.71466153846153</c:v>
                </c:pt>
                <c:pt idx="70">
                  <c:v>124.31814769230769</c:v>
                </c:pt>
                <c:pt idx="71">
                  <c:v>121.30071692307692</c:v>
                </c:pt>
                <c:pt idx="72">
                  <c:v>121.60245999999998</c:v>
                </c:pt>
                <c:pt idx="73">
                  <c:v>121.60245999999998</c:v>
                </c:pt>
                <c:pt idx="74">
                  <c:v>123.71466153846153</c:v>
                </c:pt>
                <c:pt idx="75">
                  <c:v>123.71466153846153</c:v>
                </c:pt>
                <c:pt idx="76">
                  <c:v>123.71466153846153</c:v>
                </c:pt>
                <c:pt idx="77">
                  <c:v>123.71466153846153</c:v>
                </c:pt>
                <c:pt idx="78">
                  <c:v>123.71466153846153</c:v>
                </c:pt>
                <c:pt idx="79">
                  <c:v>123.71466153846153</c:v>
                </c:pt>
                <c:pt idx="80">
                  <c:v>128.54255076923076</c:v>
                </c:pt>
                <c:pt idx="81">
                  <c:v>126.12860615384615</c:v>
                </c:pt>
                <c:pt idx="82">
                  <c:v>126.12860615384615</c:v>
                </c:pt>
                <c:pt idx="83">
                  <c:v>126.12860615384615</c:v>
                </c:pt>
                <c:pt idx="84">
                  <c:v>132.46521076923074</c:v>
                </c:pt>
                <c:pt idx="85">
                  <c:v>136.68961384615383</c:v>
                </c:pt>
                <c:pt idx="86">
                  <c:v>141.21575999999999</c:v>
                </c:pt>
                <c:pt idx="87">
                  <c:v>141.21575999999999</c:v>
                </c:pt>
                <c:pt idx="88">
                  <c:v>145.13842</c:v>
                </c:pt>
                <c:pt idx="89">
                  <c:v>149.06107999999998</c:v>
                </c:pt>
                <c:pt idx="90">
                  <c:v>152.68199692307692</c:v>
                </c:pt>
                <c:pt idx="91">
                  <c:v>156.30291384615381</c:v>
                </c:pt>
                <c:pt idx="92">
                  <c:v>156.30291384615381</c:v>
                </c:pt>
                <c:pt idx="93">
                  <c:v>160.22557384615385</c:v>
                </c:pt>
                <c:pt idx="94">
                  <c:v>164.14823384615386</c:v>
                </c:pt>
                <c:pt idx="95">
                  <c:v>167.46740769230766</c:v>
                </c:pt>
                <c:pt idx="96">
                  <c:v>167.46740769230766</c:v>
                </c:pt>
                <c:pt idx="97">
                  <c:v>171.69181076923076</c:v>
                </c:pt>
                <c:pt idx="98">
                  <c:v>175.01098461538461</c:v>
                </c:pt>
                <c:pt idx="99">
                  <c:v>179.23538769230768</c:v>
                </c:pt>
                <c:pt idx="100">
                  <c:v>182.25281846153845</c:v>
                </c:pt>
                <c:pt idx="101">
                  <c:v>182.25281846153845</c:v>
                </c:pt>
                <c:pt idx="102">
                  <c:v>185.8737353846154</c:v>
                </c:pt>
                <c:pt idx="103">
                  <c:v>190.09813846153844</c:v>
                </c:pt>
                <c:pt idx="104">
                  <c:v>192.81382615384612</c:v>
                </c:pt>
                <c:pt idx="105">
                  <c:v>192.81382615384612</c:v>
                </c:pt>
                <c:pt idx="106">
                  <c:v>196.13299999999998</c:v>
                </c:pt>
                <c:pt idx="107">
                  <c:v>200.65914615384614</c:v>
                </c:pt>
                <c:pt idx="108">
                  <c:v>203.67657692307691</c:v>
                </c:pt>
                <c:pt idx="109">
                  <c:v>207.59923692307692</c:v>
                </c:pt>
                <c:pt idx="110">
                  <c:v>207.59923692307692</c:v>
                </c:pt>
                <c:pt idx="111">
                  <c:v>210.91841076923077</c:v>
                </c:pt>
                <c:pt idx="112">
                  <c:v>214.53932769230767</c:v>
                </c:pt>
                <c:pt idx="113">
                  <c:v>218.16024461538458</c:v>
                </c:pt>
                <c:pt idx="114">
                  <c:v>218.16024461538458</c:v>
                </c:pt>
                <c:pt idx="115">
                  <c:v>221.78116153846153</c:v>
                </c:pt>
                <c:pt idx="116">
                  <c:v>224.7985923076923</c:v>
                </c:pt>
                <c:pt idx="117">
                  <c:v>228.41950923076922</c:v>
                </c:pt>
                <c:pt idx="118">
                  <c:v>232.04042615384617</c:v>
                </c:pt>
                <c:pt idx="119">
                  <c:v>232.04042615384617</c:v>
                </c:pt>
                <c:pt idx="120">
                  <c:v>235.35959999999997</c:v>
                </c:pt>
                <c:pt idx="121">
                  <c:v>238.98051692307692</c:v>
                </c:pt>
                <c:pt idx="122">
                  <c:v>241.09271846153845</c:v>
                </c:pt>
                <c:pt idx="123">
                  <c:v>241.09271846153845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394-4A78-BF89-4A80E29E7F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5163232"/>
        <c:axId val="84982080"/>
      </c:scatterChart>
      <c:valAx>
        <c:axId val="625163232"/>
        <c:scaling>
          <c:orientation val="minMax"/>
          <c:min val="1.0000000000000002E-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ID"/>
                  <a:t>Regangan (mm)</a:t>
                </a:r>
              </a:p>
            </c:rich>
          </c:tx>
          <c:layout>
            <c:manualLayout>
              <c:xMode val="edge"/>
              <c:yMode val="edge"/>
              <c:x val="0.43722332168372002"/>
              <c:y val="0.9083142448103077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4982080"/>
        <c:crosses val="autoZero"/>
        <c:crossBetween val="midCat"/>
      </c:valAx>
      <c:valAx>
        <c:axId val="84982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ID"/>
                  <a:t>Tegangan (N/mm2)</a:t>
                </a:r>
              </a:p>
            </c:rich>
          </c:tx>
          <c:layout>
            <c:manualLayout>
              <c:xMode val="edge"/>
              <c:yMode val="edge"/>
              <c:x val="1.7825311942959002E-2"/>
              <c:y val="0.3195800524934382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251632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2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99950</xdr:colOff>
      <xdr:row>1</xdr:row>
      <xdr:rowOff>38595</xdr:rowOff>
    </xdr:from>
    <xdr:to>
      <xdr:col>25</xdr:col>
      <xdr:colOff>165265</xdr:colOff>
      <xdr:row>24</xdr:row>
      <xdr:rowOff>10883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2F1BF2D-D929-6647-322E-2B3F71B5E7B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263236</xdr:colOff>
      <xdr:row>26</xdr:row>
      <xdr:rowOff>42553</xdr:rowOff>
    </xdr:from>
    <xdr:to>
      <xdr:col>20</xdr:col>
      <xdr:colOff>328551</xdr:colOff>
      <xdr:row>51</xdr:row>
      <xdr:rowOff>107865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DFD1889-5F93-4949-90C5-454159B64D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180110</xdr:colOff>
      <xdr:row>26</xdr:row>
      <xdr:rowOff>13855</xdr:rowOff>
    </xdr:from>
    <xdr:to>
      <xdr:col>8</xdr:col>
      <xdr:colOff>23752</xdr:colOff>
      <xdr:row>51</xdr:row>
      <xdr:rowOff>79167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7ED6D90D-2098-49C4-A65D-91D3EDA19E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581891</xdr:colOff>
      <xdr:row>1</xdr:row>
      <xdr:rowOff>41563</xdr:rowOff>
    </xdr:from>
    <xdr:to>
      <xdr:col>38</xdr:col>
      <xdr:colOff>37606</xdr:colOff>
      <xdr:row>24</xdr:row>
      <xdr:rowOff>13851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5970A3A-0C99-4081-81AA-4138E24F57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21</xdr:col>
      <xdr:colOff>33482</xdr:colOff>
      <xdr:row>26</xdr:row>
      <xdr:rowOff>130463</xdr:rowOff>
    </xdr:from>
    <xdr:to>
      <xdr:col>33</xdr:col>
      <xdr:colOff>98797</xdr:colOff>
      <xdr:row>51</xdr:row>
      <xdr:rowOff>114300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D5D995C-04AE-42FA-B697-7743FB566B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342900</xdr:colOff>
      <xdr:row>6</xdr:row>
      <xdr:rowOff>129540</xdr:rowOff>
    </xdr:from>
    <xdr:to>
      <xdr:col>20</xdr:col>
      <xdr:colOff>556260</xdr:colOff>
      <xdr:row>25</xdr:row>
      <xdr:rowOff>7620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81D22370-BAF3-E872-86AF-8D9B4F687A5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144780</xdr:colOff>
      <xdr:row>7</xdr:row>
      <xdr:rowOff>7620</xdr:rowOff>
    </xdr:from>
    <xdr:to>
      <xdr:col>21</xdr:col>
      <xdr:colOff>358140</xdr:colOff>
      <xdr:row>25</xdr:row>
      <xdr:rowOff>68580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73C0E12-6098-4B11-BB3C-5B64F0F4EE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350520</xdr:colOff>
      <xdr:row>4</xdr:row>
      <xdr:rowOff>114300</xdr:rowOff>
    </xdr:from>
    <xdr:to>
      <xdr:col>21</xdr:col>
      <xdr:colOff>563880</xdr:colOff>
      <xdr:row>22</xdr:row>
      <xdr:rowOff>175260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E43FD2D-4F69-403A-BA1E-1AA6764CE6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350520</xdr:colOff>
      <xdr:row>4</xdr:row>
      <xdr:rowOff>114300</xdr:rowOff>
    </xdr:from>
    <xdr:to>
      <xdr:col>21</xdr:col>
      <xdr:colOff>563880</xdr:colOff>
      <xdr:row>22</xdr:row>
      <xdr:rowOff>175260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ABB75CA-C90A-4563-9030-9F96165FA4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350520</xdr:colOff>
      <xdr:row>4</xdr:row>
      <xdr:rowOff>114300</xdr:rowOff>
    </xdr:from>
    <xdr:to>
      <xdr:col>21</xdr:col>
      <xdr:colOff>563880</xdr:colOff>
      <xdr:row>22</xdr:row>
      <xdr:rowOff>175260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BD61F4A-9F26-4E99-AAFC-90D5D7CE2A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371203</xdr:colOff>
      <xdr:row>3</xdr:row>
      <xdr:rowOff>97973</xdr:rowOff>
    </xdr:from>
    <xdr:to>
      <xdr:col>14</xdr:col>
      <xdr:colOff>206829</xdr:colOff>
      <xdr:row>25</xdr:row>
      <xdr:rowOff>27663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11153D7-970F-47E3-9C70-842AA2F079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281940</xdr:colOff>
      <xdr:row>3</xdr:row>
      <xdr:rowOff>19050</xdr:rowOff>
    </xdr:from>
    <xdr:to>
      <xdr:col>13</xdr:col>
      <xdr:colOff>525780</xdr:colOff>
      <xdr:row>18</xdr:row>
      <xdr:rowOff>137160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BA8693D-0B87-7CC2-EC60-44A529E49F3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C52034-D541-4693-9174-5AC3B5B3B33A}">
  <dimension ref="A1:J18"/>
  <sheetViews>
    <sheetView zoomScale="85" zoomScaleNormal="85" workbookViewId="0">
      <selection activeCell="B22" sqref="B22"/>
    </sheetView>
  </sheetViews>
  <sheetFormatPr defaultRowHeight="14.4" x14ac:dyDescent="0.3"/>
  <cols>
    <col min="2" max="2" width="22.88671875" customWidth="1"/>
    <col min="3" max="3" width="13.77734375" customWidth="1"/>
    <col min="4" max="4" width="18.77734375" customWidth="1"/>
    <col min="5" max="5" width="16.88671875" customWidth="1"/>
    <col min="6" max="6" width="11.21875" customWidth="1"/>
    <col min="7" max="7" width="17.33203125" customWidth="1"/>
    <col min="8" max="8" width="10.6640625" customWidth="1"/>
    <col min="24" max="24" width="8.88671875" customWidth="1"/>
  </cols>
  <sheetData>
    <row r="1" spans="1:10" ht="33.6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501</v>
      </c>
    </row>
    <row r="2" spans="1:10" x14ac:dyDescent="0.3">
      <c r="A2" s="19" t="s">
        <v>7</v>
      </c>
      <c r="B2" s="2" t="s">
        <v>8</v>
      </c>
      <c r="C2" s="2">
        <v>15.53</v>
      </c>
      <c r="D2" s="2">
        <v>101</v>
      </c>
      <c r="E2" s="22">
        <f>E10</f>
        <v>163.33333333333334</v>
      </c>
      <c r="F2" s="2">
        <v>2.85</v>
      </c>
      <c r="G2" s="2">
        <v>5.7000000000000002E-2</v>
      </c>
      <c r="H2" s="14"/>
    </row>
    <row r="3" spans="1:10" x14ac:dyDescent="0.3">
      <c r="A3" s="19"/>
      <c r="B3" s="2" t="s">
        <v>9</v>
      </c>
      <c r="C3" s="2">
        <v>27.23</v>
      </c>
      <c r="D3" s="2">
        <v>177</v>
      </c>
      <c r="E3" s="20"/>
      <c r="F3" s="2">
        <v>2.64</v>
      </c>
      <c r="G3" s="2">
        <v>5.1999999999999998E-2</v>
      </c>
      <c r="H3" s="2">
        <v>3403.8</v>
      </c>
      <c r="J3">
        <f>MIN(D2:D7)</f>
        <v>82.9</v>
      </c>
    </row>
    <row r="4" spans="1:10" x14ac:dyDescent="0.3">
      <c r="A4" s="19"/>
      <c r="B4" s="2" t="s">
        <v>10</v>
      </c>
      <c r="C4" s="2">
        <v>12.75</v>
      </c>
      <c r="D4" s="2">
        <v>82.9</v>
      </c>
      <c r="E4" s="20"/>
      <c r="F4" s="2">
        <v>1.76</v>
      </c>
      <c r="G4" s="2">
        <v>3.5000000000000003E-2</v>
      </c>
      <c r="H4" s="2">
        <v>2368</v>
      </c>
      <c r="J4">
        <f>MAX(D2:D7)</f>
        <v>265.60000000000002</v>
      </c>
    </row>
    <row r="5" spans="1:10" x14ac:dyDescent="0.3">
      <c r="A5" s="19"/>
      <c r="B5" s="2" t="s">
        <v>11</v>
      </c>
      <c r="C5" s="2">
        <v>40.86</v>
      </c>
      <c r="D5" s="2">
        <v>265.60000000000002</v>
      </c>
      <c r="E5" s="20"/>
      <c r="F5" s="2">
        <v>3.95</v>
      </c>
      <c r="G5" s="2">
        <v>7.9000000000000001E-2</v>
      </c>
      <c r="H5" s="2">
        <v>3362</v>
      </c>
    </row>
    <row r="6" spans="1:10" x14ac:dyDescent="0.3">
      <c r="A6" s="19"/>
      <c r="B6" s="2" t="s">
        <v>12</v>
      </c>
      <c r="C6" s="2">
        <v>37.07</v>
      </c>
      <c r="D6" s="2">
        <v>241</v>
      </c>
      <c r="E6" s="20"/>
      <c r="F6" s="2">
        <v>4.17</v>
      </c>
      <c r="G6" s="2">
        <v>8.3000000000000004E-2</v>
      </c>
      <c r="H6" s="2">
        <v>2903</v>
      </c>
    </row>
    <row r="7" spans="1:10" x14ac:dyDescent="0.3">
      <c r="A7" s="19"/>
      <c r="B7" s="2" t="s">
        <v>13</v>
      </c>
      <c r="C7" s="2">
        <v>17.3</v>
      </c>
      <c r="D7" s="2">
        <v>112.5</v>
      </c>
      <c r="E7" s="20"/>
      <c r="F7" s="2">
        <v>1.76</v>
      </c>
      <c r="G7" s="2">
        <v>3.5000000000000003E-2</v>
      </c>
      <c r="H7" s="2">
        <v>3214</v>
      </c>
    </row>
    <row r="8" spans="1:10" x14ac:dyDescent="0.3">
      <c r="C8">
        <f>SUM(C2:C7)</f>
        <v>150.74</v>
      </c>
      <c r="D8" s="21">
        <f>AVERAGE(D2:D7)</f>
        <v>163.33333333333334</v>
      </c>
    </row>
    <row r="10" spans="1:10" x14ac:dyDescent="0.3">
      <c r="D10">
        <f>SUM(D2:D7)</f>
        <v>980</v>
      </c>
      <c r="E10" s="21">
        <f>D10/6</f>
        <v>163.33333333333334</v>
      </c>
    </row>
    <row r="11" spans="1:10" x14ac:dyDescent="0.3">
      <c r="H11" t="s">
        <v>502</v>
      </c>
    </row>
    <row r="12" spans="1:10" ht="15.6" x14ac:dyDescent="0.3">
      <c r="A12" s="24"/>
      <c r="B12" s="25"/>
      <c r="C12" s="23"/>
      <c r="D12" s="14"/>
      <c r="E12" s="1" t="s">
        <v>14</v>
      </c>
      <c r="F12" s="1" t="s">
        <v>15</v>
      </c>
      <c r="H12">
        <v>1</v>
      </c>
    </row>
    <row r="13" spans="1:10" x14ac:dyDescent="0.3">
      <c r="A13" s="24"/>
      <c r="B13" s="26"/>
      <c r="C13" s="23"/>
      <c r="D13" s="14"/>
      <c r="E13" s="3">
        <v>101</v>
      </c>
      <c r="F13" s="4">
        <v>5.7000000000000002E-2</v>
      </c>
      <c r="H13">
        <v>2</v>
      </c>
    </row>
    <row r="14" spans="1:10" x14ac:dyDescent="0.3">
      <c r="A14" s="24"/>
      <c r="B14" s="26"/>
      <c r="C14" s="23"/>
      <c r="D14" s="14"/>
      <c r="E14" s="3">
        <v>177</v>
      </c>
      <c r="F14" s="4">
        <v>5.1999999999999998E-2</v>
      </c>
      <c r="H14">
        <v>4</v>
      </c>
    </row>
    <row r="15" spans="1:10" x14ac:dyDescent="0.3">
      <c r="A15" s="24"/>
      <c r="B15" s="26"/>
      <c r="C15" s="23"/>
      <c r="D15" s="14"/>
      <c r="E15" s="13">
        <v>82.9</v>
      </c>
      <c r="F15" s="4">
        <v>3.5000000000000003E-2</v>
      </c>
      <c r="H15">
        <v>6</v>
      </c>
    </row>
    <row r="16" spans="1:10" x14ac:dyDescent="0.3">
      <c r="A16" s="24"/>
      <c r="B16" s="26"/>
      <c r="C16" s="23"/>
      <c r="D16" s="14"/>
      <c r="E16" s="3">
        <v>265.60000000000002</v>
      </c>
      <c r="F16" s="4">
        <v>7.9000000000000001E-2</v>
      </c>
      <c r="H16">
        <v>8</v>
      </c>
    </row>
    <row r="17" spans="1:6" x14ac:dyDescent="0.3">
      <c r="A17" s="24"/>
      <c r="B17" s="26"/>
      <c r="C17" s="23"/>
      <c r="D17" s="14"/>
      <c r="E17" s="3">
        <v>241</v>
      </c>
      <c r="F17" s="4">
        <v>8.3000000000000004E-2</v>
      </c>
    </row>
    <row r="18" spans="1:6" x14ac:dyDescent="0.3">
      <c r="A18" s="24"/>
      <c r="B18" s="27"/>
      <c r="C18" s="23"/>
      <c r="D18" s="14"/>
      <c r="E18" s="3">
        <v>112.5</v>
      </c>
      <c r="F18" s="4">
        <v>3.5000000000000003E-2</v>
      </c>
    </row>
  </sheetData>
  <mergeCells count="3">
    <mergeCell ref="A2:A7"/>
    <mergeCell ref="E2:E7"/>
    <mergeCell ref="B12:B18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66AD89-2A20-4BA8-ADD7-16A7D62E2E62}">
  <dimension ref="A1:O134"/>
  <sheetViews>
    <sheetView topLeftCell="A102" zoomScale="85" zoomScaleNormal="85" workbookViewId="0">
      <selection activeCell="F1" sqref="F1:J134"/>
    </sheetView>
  </sheetViews>
  <sheetFormatPr defaultRowHeight="14.4" x14ac:dyDescent="0.3"/>
  <cols>
    <col min="1" max="1" width="28.5546875" customWidth="1"/>
    <col min="6" max="7" width="15.88671875" style="12" customWidth="1"/>
    <col min="8" max="8" width="19" style="12" customWidth="1"/>
    <col min="9" max="9" width="11.77734375" style="12" customWidth="1"/>
    <col min="10" max="10" width="12.21875" style="12" customWidth="1"/>
  </cols>
  <sheetData>
    <row r="1" spans="1:15" x14ac:dyDescent="0.3">
      <c r="F1" s="6" t="s">
        <v>154</v>
      </c>
      <c r="G1" s="6" t="s">
        <v>155</v>
      </c>
      <c r="H1" s="6" t="s">
        <v>151</v>
      </c>
      <c r="I1" s="7" t="s">
        <v>14</v>
      </c>
      <c r="J1" s="7" t="s">
        <v>15</v>
      </c>
      <c r="N1" s="5" t="s">
        <v>149</v>
      </c>
      <c r="O1" s="5">
        <v>0.5</v>
      </c>
    </row>
    <row r="2" spans="1:15" x14ac:dyDescent="0.3">
      <c r="E2">
        <v>9.8066499999999994</v>
      </c>
      <c r="F2" s="9">
        <v>0</v>
      </c>
      <c r="G2" s="9">
        <f>F2*$E$2</f>
        <v>0</v>
      </c>
      <c r="H2" s="9">
        <v>0</v>
      </c>
      <c r="I2" s="9">
        <f>G2/$O$4</f>
        <v>0</v>
      </c>
      <c r="J2" s="10">
        <f>H2/$O$6</f>
        <v>0</v>
      </c>
      <c r="N2" t="s">
        <v>150</v>
      </c>
      <c r="O2">
        <v>13</v>
      </c>
    </row>
    <row r="3" spans="1:15" x14ac:dyDescent="0.3">
      <c r="A3" t="s">
        <v>16</v>
      </c>
      <c r="C3" t="str">
        <f>MID(A3,4,4)</f>
        <v>4,60</v>
      </c>
      <c r="D3" t="str">
        <f>MID(A3,14,4)</f>
        <v>0,00</v>
      </c>
      <c r="F3" s="9">
        <v>4.5999999999999996</v>
      </c>
      <c r="G3" s="9">
        <f t="shared" ref="G3:G66" si="0">F3*$E$2</f>
        <v>45.110589999999995</v>
      </c>
      <c r="H3" s="9">
        <v>0</v>
      </c>
      <c r="I3" s="9">
        <f t="shared" ref="I3:I66" si="1">G3/$O$4</f>
        <v>6.9400907692307685</v>
      </c>
      <c r="J3" s="10">
        <f t="shared" ref="J3:J66" si="2">H3/$O$6</f>
        <v>0</v>
      </c>
    </row>
    <row r="4" spans="1:15" x14ac:dyDescent="0.3">
      <c r="A4" t="s">
        <v>17</v>
      </c>
      <c r="C4" t="str">
        <f t="shared" ref="C4:C9" si="3">MID(A4,4,4)</f>
        <v>6,80</v>
      </c>
      <c r="D4" t="str">
        <f t="shared" ref="D4:D9" si="4">MID(A4,14,4)</f>
        <v>0,00</v>
      </c>
      <c r="F4" s="9">
        <v>6.8</v>
      </c>
      <c r="G4" s="9">
        <f t="shared" si="0"/>
        <v>66.685220000000001</v>
      </c>
      <c r="H4" s="9">
        <v>0</v>
      </c>
      <c r="I4" s="9">
        <f t="shared" si="1"/>
        <v>10.259264615384616</v>
      </c>
      <c r="J4" s="10">
        <f t="shared" si="2"/>
        <v>0</v>
      </c>
      <c r="N4" t="s">
        <v>148</v>
      </c>
      <c r="O4">
        <f>O1*O2</f>
        <v>6.5</v>
      </c>
    </row>
    <row r="5" spans="1:15" x14ac:dyDescent="0.3">
      <c r="A5" t="s">
        <v>18</v>
      </c>
      <c r="C5" t="str">
        <f t="shared" si="3"/>
        <v>6,80</v>
      </c>
      <c r="D5" t="str">
        <f t="shared" si="4"/>
        <v>0,00</v>
      </c>
      <c r="F5" s="9">
        <v>6.8</v>
      </c>
      <c r="G5" s="9">
        <f t="shared" si="0"/>
        <v>66.685220000000001</v>
      </c>
      <c r="H5" s="9">
        <v>0</v>
      </c>
      <c r="I5" s="9">
        <f t="shared" si="1"/>
        <v>10.259264615384616</v>
      </c>
      <c r="J5" s="10">
        <f t="shared" si="2"/>
        <v>0</v>
      </c>
      <c r="N5" t="s">
        <v>152</v>
      </c>
      <c r="O5">
        <v>2.64</v>
      </c>
    </row>
    <row r="6" spans="1:15" x14ac:dyDescent="0.3">
      <c r="A6" t="s">
        <v>19</v>
      </c>
      <c r="C6" t="str">
        <f t="shared" si="3"/>
        <v>8,00</v>
      </c>
      <c r="D6" t="str">
        <f t="shared" si="4"/>
        <v>0,00</v>
      </c>
      <c r="F6" s="9">
        <v>8</v>
      </c>
      <c r="G6" s="9">
        <f t="shared" si="0"/>
        <v>78.453199999999995</v>
      </c>
      <c r="H6" s="9">
        <v>0</v>
      </c>
      <c r="I6" s="9">
        <f t="shared" si="1"/>
        <v>12.069723076923076</v>
      </c>
      <c r="J6" s="10">
        <f t="shared" si="2"/>
        <v>0</v>
      </c>
      <c r="N6" t="s">
        <v>153</v>
      </c>
      <c r="O6">
        <v>50</v>
      </c>
    </row>
    <row r="7" spans="1:15" x14ac:dyDescent="0.3">
      <c r="A7" t="s">
        <v>20</v>
      </c>
      <c r="C7" t="str">
        <f t="shared" si="3"/>
        <v>8,60</v>
      </c>
      <c r="D7" t="str">
        <f t="shared" si="4"/>
        <v>0,00</v>
      </c>
      <c r="F7" s="9">
        <v>8.6</v>
      </c>
      <c r="G7" s="9">
        <f t="shared" si="0"/>
        <v>84.337189999999993</v>
      </c>
      <c r="H7" s="9">
        <v>0</v>
      </c>
      <c r="I7" s="9">
        <f t="shared" si="1"/>
        <v>12.974952307692307</v>
      </c>
      <c r="J7" s="10">
        <f t="shared" si="2"/>
        <v>0</v>
      </c>
    </row>
    <row r="8" spans="1:15" x14ac:dyDescent="0.3">
      <c r="A8" t="s">
        <v>21</v>
      </c>
      <c r="C8" t="str">
        <f t="shared" si="3"/>
        <v>9,60</v>
      </c>
      <c r="D8" t="str">
        <f t="shared" si="4"/>
        <v>0,00</v>
      </c>
      <c r="F8" s="9">
        <v>9.6</v>
      </c>
      <c r="G8" s="9">
        <f t="shared" si="0"/>
        <v>94.143839999999997</v>
      </c>
      <c r="H8" s="9">
        <v>0</v>
      </c>
      <c r="I8" s="9">
        <f t="shared" si="1"/>
        <v>14.483667692307693</v>
      </c>
      <c r="J8" s="10">
        <f t="shared" si="2"/>
        <v>0</v>
      </c>
    </row>
    <row r="9" spans="1:15" x14ac:dyDescent="0.3">
      <c r="A9" t="s">
        <v>22</v>
      </c>
      <c r="C9" t="str">
        <f t="shared" si="3"/>
        <v>9,60</v>
      </c>
      <c r="D9" t="str">
        <f t="shared" si="4"/>
        <v>0,00</v>
      </c>
      <c r="F9" s="9">
        <v>9.6</v>
      </c>
      <c r="G9" s="9">
        <f t="shared" si="0"/>
        <v>94.143839999999997</v>
      </c>
      <c r="H9" s="9">
        <v>0</v>
      </c>
      <c r="I9" s="9">
        <f t="shared" si="1"/>
        <v>14.483667692307693</v>
      </c>
      <c r="J9" s="10">
        <f t="shared" si="2"/>
        <v>0</v>
      </c>
    </row>
    <row r="10" spans="1:15" x14ac:dyDescent="0.3">
      <c r="A10" t="s">
        <v>23</v>
      </c>
      <c r="C10" t="str">
        <f t="shared" ref="C10:C11" si="5">MID(A10,4,5)</f>
        <v>11,20</v>
      </c>
      <c r="D10" t="str">
        <f>MID(A10,15,4)</f>
        <v>0,00</v>
      </c>
      <c r="F10" s="9">
        <v>11.2</v>
      </c>
      <c r="G10" s="9">
        <f t="shared" si="0"/>
        <v>109.83447999999999</v>
      </c>
      <c r="H10" s="9">
        <v>0</v>
      </c>
      <c r="I10" s="9">
        <f t="shared" si="1"/>
        <v>16.897612307692306</v>
      </c>
      <c r="J10" s="10">
        <f t="shared" si="2"/>
        <v>0</v>
      </c>
    </row>
    <row r="11" spans="1:15" x14ac:dyDescent="0.3">
      <c r="A11" t="s">
        <v>24</v>
      </c>
      <c r="C11" t="str">
        <f t="shared" si="5"/>
        <v>13,20</v>
      </c>
      <c r="D11" t="str">
        <f t="shared" ref="D11" si="6">MID(A11,15,4)</f>
        <v>0,00</v>
      </c>
      <c r="F11" s="9">
        <v>13.2</v>
      </c>
      <c r="G11" s="9">
        <f t="shared" si="0"/>
        <v>129.44777999999999</v>
      </c>
      <c r="H11" s="9">
        <v>0</v>
      </c>
      <c r="I11" s="9">
        <f t="shared" si="1"/>
        <v>19.915043076923077</v>
      </c>
      <c r="J11" s="10">
        <f t="shared" si="2"/>
        <v>0</v>
      </c>
    </row>
    <row r="12" spans="1:15" x14ac:dyDescent="0.3">
      <c r="A12" t="s">
        <v>25</v>
      </c>
      <c r="C12" t="str">
        <f>MID(A12,5,5)</f>
        <v>13,80</v>
      </c>
      <c r="D12" t="str">
        <f>MID(A12,16,4)</f>
        <v>0,00</v>
      </c>
      <c r="F12" s="9">
        <v>13.8</v>
      </c>
      <c r="G12" s="9">
        <f t="shared" si="0"/>
        <v>135.33177000000001</v>
      </c>
      <c r="H12" s="9">
        <v>0</v>
      </c>
      <c r="I12" s="9">
        <f t="shared" si="1"/>
        <v>20.82027230769231</v>
      </c>
      <c r="J12" s="10">
        <f t="shared" si="2"/>
        <v>0</v>
      </c>
    </row>
    <row r="13" spans="1:15" x14ac:dyDescent="0.3">
      <c r="A13" t="s">
        <v>26</v>
      </c>
      <c r="C13" t="str">
        <f t="shared" ref="C13:C76" si="7">MID(A13,5,5)</f>
        <v>14,00</v>
      </c>
      <c r="D13" t="str">
        <f t="shared" ref="D13:D76" si="8">MID(A13,16,4)</f>
        <v>0,00</v>
      </c>
      <c r="F13" s="9">
        <v>14</v>
      </c>
      <c r="G13" s="9">
        <f t="shared" si="0"/>
        <v>137.29309999999998</v>
      </c>
      <c r="H13" s="9">
        <v>0</v>
      </c>
      <c r="I13" s="9">
        <f t="shared" si="1"/>
        <v>21.122015384615381</v>
      </c>
      <c r="J13" s="10">
        <f t="shared" si="2"/>
        <v>0</v>
      </c>
    </row>
    <row r="14" spans="1:15" x14ac:dyDescent="0.3">
      <c r="A14" t="s">
        <v>27</v>
      </c>
      <c r="C14" t="str">
        <f t="shared" si="7"/>
        <v>14,00</v>
      </c>
      <c r="D14" t="str">
        <f t="shared" si="8"/>
        <v>0,22</v>
      </c>
      <c r="F14" s="9">
        <v>14</v>
      </c>
      <c r="G14" s="9">
        <f t="shared" si="0"/>
        <v>137.29309999999998</v>
      </c>
      <c r="H14" s="11">
        <v>0.22</v>
      </c>
      <c r="I14" s="9">
        <f t="shared" si="1"/>
        <v>21.122015384615381</v>
      </c>
      <c r="J14" s="10">
        <f t="shared" si="2"/>
        <v>4.4000000000000003E-3</v>
      </c>
    </row>
    <row r="15" spans="1:15" x14ac:dyDescent="0.3">
      <c r="A15" t="s">
        <v>28</v>
      </c>
      <c r="C15" t="str">
        <f t="shared" si="7"/>
        <v>15,20</v>
      </c>
      <c r="D15" t="str">
        <f t="shared" si="8"/>
        <v>0,22</v>
      </c>
      <c r="F15" s="9">
        <v>15.2</v>
      </c>
      <c r="G15" s="9">
        <f t="shared" si="0"/>
        <v>149.06107999999998</v>
      </c>
      <c r="H15" s="11">
        <v>0.22</v>
      </c>
      <c r="I15" s="9">
        <f t="shared" si="1"/>
        <v>22.932473846153844</v>
      </c>
      <c r="J15" s="10">
        <f t="shared" si="2"/>
        <v>4.4000000000000003E-3</v>
      </c>
    </row>
    <row r="16" spans="1:15" x14ac:dyDescent="0.3">
      <c r="A16" t="s">
        <v>29</v>
      </c>
      <c r="C16" t="str">
        <f t="shared" si="7"/>
        <v>15,40</v>
      </c>
      <c r="D16" t="str">
        <f t="shared" si="8"/>
        <v>0,22</v>
      </c>
      <c r="F16" s="9">
        <v>15.4</v>
      </c>
      <c r="G16" s="9">
        <f t="shared" si="0"/>
        <v>151.02241000000001</v>
      </c>
      <c r="H16" s="11">
        <v>0.22</v>
      </c>
      <c r="I16" s="9">
        <f t="shared" si="1"/>
        <v>23.234216923076925</v>
      </c>
      <c r="J16" s="10">
        <f t="shared" si="2"/>
        <v>4.4000000000000003E-3</v>
      </c>
    </row>
    <row r="17" spans="1:10" x14ac:dyDescent="0.3">
      <c r="A17" t="s">
        <v>30</v>
      </c>
      <c r="C17" t="str">
        <f t="shared" si="7"/>
        <v>15,60</v>
      </c>
      <c r="D17" t="str">
        <f t="shared" si="8"/>
        <v>0,22</v>
      </c>
      <c r="F17" s="9">
        <v>15.6</v>
      </c>
      <c r="G17" s="9">
        <f t="shared" si="0"/>
        <v>152.98373999999998</v>
      </c>
      <c r="H17" s="11">
        <v>0.22</v>
      </c>
      <c r="I17" s="9">
        <f t="shared" si="1"/>
        <v>23.535959999999996</v>
      </c>
      <c r="J17" s="10">
        <f t="shared" si="2"/>
        <v>4.4000000000000003E-3</v>
      </c>
    </row>
    <row r="18" spans="1:10" x14ac:dyDescent="0.3">
      <c r="A18" t="s">
        <v>31</v>
      </c>
      <c r="C18" t="str">
        <f t="shared" si="7"/>
        <v>15,60</v>
      </c>
      <c r="D18" t="str">
        <f t="shared" si="8"/>
        <v>0,22</v>
      </c>
      <c r="F18" s="9">
        <v>15.6</v>
      </c>
      <c r="G18" s="9">
        <f t="shared" si="0"/>
        <v>152.98373999999998</v>
      </c>
      <c r="H18" s="11">
        <v>0.22</v>
      </c>
      <c r="I18" s="9">
        <f t="shared" si="1"/>
        <v>23.535959999999996</v>
      </c>
      <c r="J18" s="10">
        <f t="shared" si="2"/>
        <v>4.4000000000000003E-3</v>
      </c>
    </row>
    <row r="19" spans="1:10" x14ac:dyDescent="0.3">
      <c r="A19" t="s">
        <v>32</v>
      </c>
      <c r="C19" t="str">
        <f t="shared" si="7"/>
        <v>15,80</v>
      </c>
      <c r="D19" t="str">
        <f t="shared" si="8"/>
        <v>0,22</v>
      </c>
      <c r="F19" s="9">
        <v>15.8</v>
      </c>
      <c r="G19" s="9">
        <f t="shared" si="0"/>
        <v>154.94506999999999</v>
      </c>
      <c r="H19" s="11">
        <v>0.22</v>
      </c>
      <c r="I19" s="9">
        <f t="shared" si="1"/>
        <v>23.837703076923074</v>
      </c>
      <c r="J19" s="10">
        <f t="shared" si="2"/>
        <v>4.4000000000000003E-3</v>
      </c>
    </row>
    <row r="20" spans="1:10" x14ac:dyDescent="0.3">
      <c r="A20" t="s">
        <v>33</v>
      </c>
      <c r="C20" t="str">
        <f t="shared" si="7"/>
        <v>17,40</v>
      </c>
      <c r="D20" t="str">
        <f t="shared" si="8"/>
        <v>0,22</v>
      </c>
      <c r="F20" s="9">
        <v>17.399999999999999</v>
      </c>
      <c r="G20" s="9">
        <f t="shared" si="0"/>
        <v>170.63570999999999</v>
      </c>
      <c r="H20" s="11">
        <v>0.22</v>
      </c>
      <c r="I20" s="9">
        <f t="shared" si="1"/>
        <v>26.251647692307692</v>
      </c>
      <c r="J20" s="10">
        <f t="shared" si="2"/>
        <v>4.4000000000000003E-3</v>
      </c>
    </row>
    <row r="21" spans="1:10" x14ac:dyDescent="0.3">
      <c r="A21" t="s">
        <v>34</v>
      </c>
      <c r="C21" t="str">
        <f t="shared" si="7"/>
        <v>18,00</v>
      </c>
      <c r="D21" t="str">
        <f t="shared" si="8"/>
        <v>0,22</v>
      </c>
      <c r="F21" s="9">
        <v>18</v>
      </c>
      <c r="G21" s="9">
        <f t="shared" si="0"/>
        <v>176.5197</v>
      </c>
      <c r="H21" s="11">
        <v>0.22</v>
      </c>
      <c r="I21" s="9">
        <f t="shared" si="1"/>
        <v>27.156876923076922</v>
      </c>
      <c r="J21" s="10">
        <f t="shared" si="2"/>
        <v>4.4000000000000003E-3</v>
      </c>
    </row>
    <row r="22" spans="1:10" x14ac:dyDescent="0.3">
      <c r="A22" t="s">
        <v>35</v>
      </c>
      <c r="C22" t="str">
        <f t="shared" si="7"/>
        <v>18,00</v>
      </c>
      <c r="D22" t="str">
        <f t="shared" si="8"/>
        <v>0,22</v>
      </c>
      <c r="F22" s="9">
        <v>18</v>
      </c>
      <c r="G22" s="9">
        <f t="shared" si="0"/>
        <v>176.5197</v>
      </c>
      <c r="H22" s="11">
        <v>0.22</v>
      </c>
      <c r="I22" s="9">
        <f t="shared" si="1"/>
        <v>27.156876923076922</v>
      </c>
      <c r="J22" s="10">
        <f t="shared" si="2"/>
        <v>4.4000000000000003E-3</v>
      </c>
    </row>
    <row r="23" spans="1:10" x14ac:dyDescent="0.3">
      <c r="A23" t="s">
        <v>36</v>
      </c>
      <c r="C23" t="str">
        <f t="shared" si="7"/>
        <v>18,00</v>
      </c>
      <c r="D23" t="str">
        <f t="shared" si="8"/>
        <v>0,22</v>
      </c>
      <c r="F23" s="9">
        <v>18</v>
      </c>
      <c r="G23" s="9">
        <f t="shared" si="0"/>
        <v>176.5197</v>
      </c>
      <c r="H23" s="11">
        <v>0.22</v>
      </c>
      <c r="I23" s="9">
        <f t="shared" si="1"/>
        <v>27.156876923076922</v>
      </c>
      <c r="J23" s="10">
        <f t="shared" si="2"/>
        <v>4.4000000000000003E-3</v>
      </c>
    </row>
    <row r="24" spans="1:10" x14ac:dyDescent="0.3">
      <c r="A24" t="s">
        <v>37</v>
      </c>
      <c r="C24" t="str">
        <f t="shared" si="7"/>
        <v>18,40</v>
      </c>
      <c r="D24" t="str">
        <f t="shared" si="8"/>
        <v>0,44</v>
      </c>
      <c r="F24" s="9">
        <v>18.399999999999999</v>
      </c>
      <c r="G24" s="9">
        <f t="shared" si="0"/>
        <v>180.44235999999998</v>
      </c>
      <c r="H24" s="11">
        <v>0.44</v>
      </c>
      <c r="I24" s="9">
        <f t="shared" si="1"/>
        <v>27.760363076923074</v>
      </c>
      <c r="J24" s="10">
        <f t="shared" si="2"/>
        <v>8.8000000000000005E-3</v>
      </c>
    </row>
    <row r="25" spans="1:10" x14ac:dyDescent="0.3">
      <c r="A25" t="s">
        <v>38</v>
      </c>
      <c r="C25" t="str">
        <f t="shared" si="7"/>
        <v>18,80</v>
      </c>
      <c r="D25" t="str">
        <f t="shared" si="8"/>
        <v>0,44</v>
      </c>
      <c r="F25" s="9">
        <v>18.8</v>
      </c>
      <c r="G25" s="9">
        <f t="shared" si="0"/>
        <v>184.36501999999999</v>
      </c>
      <c r="H25" s="11">
        <v>0.44</v>
      </c>
      <c r="I25" s="9">
        <f t="shared" si="1"/>
        <v>28.36384923076923</v>
      </c>
      <c r="J25" s="10">
        <f t="shared" si="2"/>
        <v>8.8000000000000005E-3</v>
      </c>
    </row>
    <row r="26" spans="1:10" x14ac:dyDescent="0.3">
      <c r="A26" t="s">
        <v>39</v>
      </c>
      <c r="C26" t="str">
        <f t="shared" si="7"/>
        <v>19,00</v>
      </c>
      <c r="D26" t="str">
        <f t="shared" si="8"/>
        <v>0,44</v>
      </c>
      <c r="F26" s="9">
        <v>19</v>
      </c>
      <c r="G26" s="9">
        <f t="shared" si="0"/>
        <v>186.32634999999999</v>
      </c>
      <c r="H26" s="11">
        <v>0.44</v>
      </c>
      <c r="I26" s="9">
        <f t="shared" si="1"/>
        <v>28.665592307692307</v>
      </c>
      <c r="J26" s="10">
        <f t="shared" si="2"/>
        <v>8.8000000000000005E-3</v>
      </c>
    </row>
    <row r="27" spans="1:10" x14ac:dyDescent="0.3">
      <c r="A27" t="s">
        <v>40</v>
      </c>
      <c r="C27" t="str">
        <f t="shared" si="7"/>
        <v>19,00</v>
      </c>
      <c r="D27" t="str">
        <f t="shared" si="8"/>
        <v>0,44</v>
      </c>
      <c r="F27" s="9">
        <v>19</v>
      </c>
      <c r="G27" s="9">
        <f t="shared" si="0"/>
        <v>186.32634999999999</v>
      </c>
      <c r="H27" s="11">
        <v>0.44</v>
      </c>
      <c r="I27" s="9">
        <f t="shared" si="1"/>
        <v>28.665592307692307</v>
      </c>
      <c r="J27" s="10">
        <f t="shared" si="2"/>
        <v>8.8000000000000005E-3</v>
      </c>
    </row>
    <row r="28" spans="1:10" x14ac:dyDescent="0.3">
      <c r="A28" t="s">
        <v>41</v>
      </c>
      <c r="C28" t="str">
        <f t="shared" si="7"/>
        <v>19,20</v>
      </c>
      <c r="D28" t="str">
        <f t="shared" si="8"/>
        <v>0,44</v>
      </c>
      <c r="F28" s="9">
        <v>19.2</v>
      </c>
      <c r="G28" s="9">
        <f t="shared" si="0"/>
        <v>188.28767999999999</v>
      </c>
      <c r="H28" s="11">
        <v>0.44</v>
      </c>
      <c r="I28" s="9">
        <f t="shared" si="1"/>
        <v>28.967335384615385</v>
      </c>
      <c r="J28" s="10">
        <f t="shared" si="2"/>
        <v>8.8000000000000005E-3</v>
      </c>
    </row>
    <row r="29" spans="1:10" x14ac:dyDescent="0.3">
      <c r="A29" t="s">
        <v>42</v>
      </c>
      <c r="C29" t="str">
        <f t="shared" si="7"/>
        <v>21,20</v>
      </c>
      <c r="D29" t="str">
        <f t="shared" si="8"/>
        <v>0,44</v>
      </c>
      <c r="F29" s="9">
        <v>21.2</v>
      </c>
      <c r="G29" s="9">
        <f t="shared" si="0"/>
        <v>207.90097999999998</v>
      </c>
      <c r="H29" s="11">
        <v>0.44</v>
      </c>
      <c r="I29" s="9">
        <f t="shared" si="1"/>
        <v>31.984766153846149</v>
      </c>
      <c r="J29" s="10">
        <f t="shared" si="2"/>
        <v>8.8000000000000005E-3</v>
      </c>
    </row>
    <row r="30" spans="1:10" x14ac:dyDescent="0.3">
      <c r="A30" t="s">
        <v>43</v>
      </c>
      <c r="C30" t="str">
        <f t="shared" si="7"/>
        <v>21,60</v>
      </c>
      <c r="D30" t="str">
        <f t="shared" si="8"/>
        <v>0,44</v>
      </c>
      <c r="F30" s="9">
        <v>21.6</v>
      </c>
      <c r="G30" s="9">
        <f t="shared" si="0"/>
        <v>211.82364000000001</v>
      </c>
      <c r="H30" s="11">
        <v>0.44</v>
      </c>
      <c r="I30" s="9">
        <f t="shared" si="1"/>
        <v>32.588252307692308</v>
      </c>
      <c r="J30" s="10">
        <f t="shared" si="2"/>
        <v>8.8000000000000005E-3</v>
      </c>
    </row>
    <row r="31" spans="1:10" x14ac:dyDescent="0.3">
      <c r="A31" t="s">
        <v>44</v>
      </c>
      <c r="C31" t="str">
        <f t="shared" si="7"/>
        <v>22,60</v>
      </c>
      <c r="D31" t="str">
        <f t="shared" si="8"/>
        <v>0,44</v>
      </c>
      <c r="F31" s="9">
        <v>22.6</v>
      </c>
      <c r="G31" s="9">
        <f t="shared" si="0"/>
        <v>221.63029</v>
      </c>
      <c r="H31" s="11">
        <v>0.44</v>
      </c>
      <c r="I31" s="9">
        <f t="shared" si="1"/>
        <v>34.096967692307693</v>
      </c>
      <c r="J31" s="10">
        <f t="shared" si="2"/>
        <v>8.8000000000000005E-3</v>
      </c>
    </row>
    <row r="32" spans="1:10" x14ac:dyDescent="0.3">
      <c r="A32" t="s">
        <v>45</v>
      </c>
      <c r="C32" t="str">
        <f t="shared" si="7"/>
        <v>22,60</v>
      </c>
      <c r="D32" t="str">
        <f t="shared" si="8"/>
        <v>0,44</v>
      </c>
      <c r="F32" s="9">
        <v>22.6</v>
      </c>
      <c r="G32" s="9">
        <f t="shared" si="0"/>
        <v>221.63029</v>
      </c>
      <c r="H32" s="11">
        <v>0.44</v>
      </c>
      <c r="I32" s="9">
        <f t="shared" si="1"/>
        <v>34.096967692307693</v>
      </c>
      <c r="J32" s="10">
        <f t="shared" si="2"/>
        <v>8.8000000000000005E-3</v>
      </c>
    </row>
    <row r="33" spans="1:10" x14ac:dyDescent="0.3">
      <c r="A33" t="s">
        <v>46</v>
      </c>
      <c r="C33" t="str">
        <f t="shared" si="7"/>
        <v>22,80</v>
      </c>
      <c r="D33" t="str">
        <f t="shared" si="8"/>
        <v>0,44</v>
      </c>
      <c r="F33" s="9">
        <v>22.8</v>
      </c>
      <c r="G33" s="9">
        <f t="shared" si="0"/>
        <v>223.59162000000001</v>
      </c>
      <c r="H33" s="11">
        <v>0.44</v>
      </c>
      <c r="I33" s="9">
        <f t="shared" si="1"/>
        <v>34.398710769230767</v>
      </c>
      <c r="J33" s="10">
        <f t="shared" si="2"/>
        <v>8.8000000000000005E-3</v>
      </c>
    </row>
    <row r="34" spans="1:10" x14ac:dyDescent="0.3">
      <c r="A34" t="s">
        <v>47</v>
      </c>
      <c r="C34" t="str">
        <f t="shared" si="7"/>
        <v>23,20</v>
      </c>
      <c r="D34" t="str">
        <f t="shared" si="8"/>
        <v>0,44</v>
      </c>
      <c r="F34" s="9">
        <v>23.2</v>
      </c>
      <c r="G34" s="9">
        <f t="shared" si="0"/>
        <v>227.51427999999999</v>
      </c>
      <c r="H34" s="11">
        <v>0.44</v>
      </c>
      <c r="I34" s="9">
        <f t="shared" si="1"/>
        <v>35.002196923076923</v>
      </c>
      <c r="J34" s="10">
        <f t="shared" si="2"/>
        <v>8.8000000000000005E-3</v>
      </c>
    </row>
    <row r="35" spans="1:10" x14ac:dyDescent="0.3">
      <c r="A35" t="s">
        <v>48</v>
      </c>
      <c r="C35" t="str">
        <f t="shared" si="7"/>
        <v>24,60</v>
      </c>
      <c r="D35" t="str">
        <f t="shared" si="8"/>
        <v>0,44</v>
      </c>
      <c r="F35" s="9">
        <v>24.6</v>
      </c>
      <c r="G35" s="9">
        <f t="shared" si="0"/>
        <v>241.24359000000001</v>
      </c>
      <c r="H35" s="11">
        <v>0.44</v>
      </c>
      <c r="I35" s="9">
        <f t="shared" si="1"/>
        <v>37.114398461538464</v>
      </c>
      <c r="J35" s="10">
        <f t="shared" si="2"/>
        <v>8.8000000000000005E-3</v>
      </c>
    </row>
    <row r="36" spans="1:10" x14ac:dyDescent="0.3">
      <c r="A36" t="s">
        <v>49</v>
      </c>
      <c r="C36" t="str">
        <f t="shared" si="7"/>
        <v>24,60</v>
      </c>
      <c r="D36" t="str">
        <f t="shared" si="8"/>
        <v>0,44</v>
      </c>
      <c r="F36" s="9">
        <v>24.6</v>
      </c>
      <c r="G36" s="9">
        <f t="shared" si="0"/>
        <v>241.24359000000001</v>
      </c>
      <c r="H36" s="11">
        <v>0.44</v>
      </c>
      <c r="I36" s="9">
        <f t="shared" si="1"/>
        <v>37.114398461538464</v>
      </c>
      <c r="J36" s="10">
        <f t="shared" si="2"/>
        <v>8.8000000000000005E-3</v>
      </c>
    </row>
    <row r="37" spans="1:10" x14ac:dyDescent="0.3">
      <c r="A37" t="s">
        <v>50</v>
      </c>
      <c r="C37" t="str">
        <f t="shared" si="7"/>
        <v>24,60</v>
      </c>
      <c r="D37" t="str">
        <f t="shared" si="8"/>
        <v>0,44</v>
      </c>
      <c r="F37" s="9">
        <v>24.6</v>
      </c>
      <c r="G37" s="9">
        <f t="shared" si="0"/>
        <v>241.24359000000001</v>
      </c>
      <c r="H37" s="11">
        <v>0.44</v>
      </c>
      <c r="I37" s="9">
        <f t="shared" si="1"/>
        <v>37.114398461538464</v>
      </c>
      <c r="J37" s="10">
        <f t="shared" si="2"/>
        <v>8.8000000000000005E-3</v>
      </c>
    </row>
    <row r="38" spans="1:10" x14ac:dyDescent="0.3">
      <c r="A38" t="s">
        <v>51</v>
      </c>
      <c r="C38" t="str">
        <f t="shared" si="7"/>
        <v>24,80</v>
      </c>
      <c r="D38" t="str">
        <f t="shared" si="8"/>
        <v>0,44</v>
      </c>
      <c r="F38" s="9">
        <v>24.8</v>
      </c>
      <c r="G38" s="9">
        <f t="shared" si="0"/>
        <v>243.20491999999999</v>
      </c>
      <c r="H38" s="11">
        <v>0.44</v>
      </c>
      <c r="I38" s="9">
        <f t="shared" si="1"/>
        <v>37.416141538461538</v>
      </c>
      <c r="J38" s="10">
        <f t="shared" si="2"/>
        <v>8.8000000000000005E-3</v>
      </c>
    </row>
    <row r="39" spans="1:10" x14ac:dyDescent="0.3">
      <c r="A39" t="s">
        <v>52</v>
      </c>
      <c r="C39" t="str">
        <f t="shared" si="7"/>
        <v>25,20</v>
      </c>
      <c r="D39" t="str">
        <f t="shared" si="8"/>
        <v>0,44</v>
      </c>
      <c r="F39" s="9">
        <v>25.2</v>
      </c>
      <c r="G39" s="9">
        <f t="shared" si="0"/>
        <v>247.12757999999997</v>
      </c>
      <c r="H39" s="11">
        <v>0.44</v>
      </c>
      <c r="I39" s="9">
        <f t="shared" si="1"/>
        <v>38.019627692307687</v>
      </c>
      <c r="J39" s="10">
        <f t="shared" si="2"/>
        <v>8.8000000000000005E-3</v>
      </c>
    </row>
    <row r="40" spans="1:10" x14ac:dyDescent="0.3">
      <c r="A40" t="s">
        <v>53</v>
      </c>
      <c r="C40" t="str">
        <f t="shared" si="7"/>
        <v>26,60</v>
      </c>
      <c r="D40" t="str">
        <f t="shared" si="8"/>
        <v>0,44</v>
      </c>
      <c r="F40" s="9">
        <v>26.6</v>
      </c>
      <c r="G40" s="9">
        <f t="shared" si="0"/>
        <v>260.85689000000002</v>
      </c>
      <c r="H40" s="11">
        <v>0.44</v>
      </c>
      <c r="I40" s="9">
        <f t="shared" si="1"/>
        <v>40.131829230769235</v>
      </c>
      <c r="J40" s="10">
        <f t="shared" si="2"/>
        <v>8.8000000000000005E-3</v>
      </c>
    </row>
    <row r="41" spans="1:10" x14ac:dyDescent="0.3">
      <c r="A41" t="s">
        <v>54</v>
      </c>
      <c r="C41" t="str">
        <f t="shared" si="7"/>
        <v>26,60</v>
      </c>
      <c r="D41" t="str">
        <f t="shared" si="8"/>
        <v>0,44</v>
      </c>
      <c r="F41" s="9">
        <v>26.6</v>
      </c>
      <c r="G41" s="9">
        <f t="shared" si="0"/>
        <v>260.85689000000002</v>
      </c>
      <c r="H41" s="11">
        <v>0.44</v>
      </c>
      <c r="I41" s="9">
        <f t="shared" si="1"/>
        <v>40.131829230769235</v>
      </c>
      <c r="J41" s="10">
        <f t="shared" si="2"/>
        <v>8.8000000000000005E-3</v>
      </c>
    </row>
    <row r="42" spans="1:10" x14ac:dyDescent="0.3">
      <c r="A42" t="s">
        <v>55</v>
      </c>
      <c r="C42" t="str">
        <f t="shared" si="7"/>
        <v>27,60</v>
      </c>
      <c r="D42" t="str">
        <f t="shared" si="8"/>
        <v>0,44</v>
      </c>
      <c r="F42" s="9">
        <v>27.6</v>
      </c>
      <c r="G42" s="9">
        <f t="shared" si="0"/>
        <v>270.66354000000001</v>
      </c>
      <c r="H42" s="11">
        <v>0.44</v>
      </c>
      <c r="I42" s="9">
        <f t="shared" si="1"/>
        <v>41.64054461538462</v>
      </c>
      <c r="J42" s="10">
        <f t="shared" si="2"/>
        <v>8.8000000000000005E-3</v>
      </c>
    </row>
    <row r="43" spans="1:10" x14ac:dyDescent="0.3">
      <c r="A43" t="s">
        <v>56</v>
      </c>
      <c r="C43" t="str">
        <f t="shared" si="7"/>
        <v>27,80</v>
      </c>
      <c r="D43" t="str">
        <f t="shared" si="8"/>
        <v>0,44</v>
      </c>
      <c r="F43" s="9">
        <v>27.8</v>
      </c>
      <c r="G43" s="9">
        <f t="shared" si="0"/>
        <v>272.62486999999999</v>
      </c>
      <c r="H43" s="11">
        <v>0.44</v>
      </c>
      <c r="I43" s="9">
        <f t="shared" si="1"/>
        <v>41.942287692307687</v>
      </c>
      <c r="J43" s="10">
        <f t="shared" si="2"/>
        <v>8.8000000000000005E-3</v>
      </c>
    </row>
    <row r="44" spans="1:10" x14ac:dyDescent="0.3">
      <c r="A44" t="s">
        <v>57</v>
      </c>
      <c r="C44" t="str">
        <f t="shared" si="7"/>
        <v>28,00</v>
      </c>
      <c r="D44" t="str">
        <f t="shared" si="8"/>
        <v>0,44</v>
      </c>
      <c r="F44" s="9">
        <v>28</v>
      </c>
      <c r="G44" s="9">
        <f t="shared" si="0"/>
        <v>274.58619999999996</v>
      </c>
      <c r="H44" s="11">
        <v>0.44</v>
      </c>
      <c r="I44" s="9">
        <f t="shared" si="1"/>
        <v>42.244030769230761</v>
      </c>
      <c r="J44" s="10">
        <f t="shared" si="2"/>
        <v>8.8000000000000005E-3</v>
      </c>
    </row>
    <row r="45" spans="1:10" x14ac:dyDescent="0.3">
      <c r="A45" t="s">
        <v>58</v>
      </c>
      <c r="C45" t="str">
        <f t="shared" si="7"/>
        <v>29,60</v>
      </c>
      <c r="D45" t="str">
        <f t="shared" si="8"/>
        <v>0,66</v>
      </c>
      <c r="F45" s="9">
        <v>29.6</v>
      </c>
      <c r="G45" s="9">
        <f t="shared" si="0"/>
        <v>290.27683999999999</v>
      </c>
      <c r="H45" s="11">
        <v>0.66</v>
      </c>
      <c r="I45" s="9">
        <f t="shared" si="1"/>
        <v>44.657975384615384</v>
      </c>
      <c r="J45" s="10">
        <f t="shared" si="2"/>
        <v>1.32E-2</v>
      </c>
    </row>
    <row r="46" spans="1:10" x14ac:dyDescent="0.3">
      <c r="A46" t="s">
        <v>59</v>
      </c>
      <c r="C46" t="str">
        <f t="shared" si="7"/>
        <v>29,60</v>
      </c>
      <c r="D46" t="str">
        <f t="shared" si="8"/>
        <v>0,66</v>
      </c>
      <c r="F46" s="9">
        <v>29.6</v>
      </c>
      <c r="G46" s="9">
        <f t="shared" si="0"/>
        <v>290.27683999999999</v>
      </c>
      <c r="H46" s="11">
        <v>0.66</v>
      </c>
      <c r="I46" s="9">
        <f t="shared" si="1"/>
        <v>44.657975384615384</v>
      </c>
      <c r="J46" s="10">
        <f t="shared" si="2"/>
        <v>1.32E-2</v>
      </c>
    </row>
    <row r="47" spans="1:10" x14ac:dyDescent="0.3">
      <c r="A47" t="s">
        <v>60</v>
      </c>
      <c r="C47" t="str">
        <f t="shared" si="7"/>
        <v>30,40</v>
      </c>
      <c r="D47" t="str">
        <f t="shared" si="8"/>
        <v>0,66</v>
      </c>
      <c r="F47" s="9">
        <v>30.4</v>
      </c>
      <c r="G47" s="9">
        <f t="shared" si="0"/>
        <v>298.12215999999995</v>
      </c>
      <c r="H47" s="11">
        <v>0.66</v>
      </c>
      <c r="I47" s="9">
        <f t="shared" si="1"/>
        <v>45.864947692307688</v>
      </c>
      <c r="J47" s="10">
        <f t="shared" si="2"/>
        <v>1.32E-2</v>
      </c>
    </row>
    <row r="48" spans="1:10" x14ac:dyDescent="0.3">
      <c r="A48" t="s">
        <v>61</v>
      </c>
      <c r="C48" t="str">
        <f t="shared" si="7"/>
        <v>31,20</v>
      </c>
      <c r="D48" t="str">
        <f t="shared" si="8"/>
        <v>0,66</v>
      </c>
      <c r="F48" s="9">
        <v>31.2</v>
      </c>
      <c r="G48" s="9">
        <f t="shared" si="0"/>
        <v>305.96747999999997</v>
      </c>
      <c r="H48" s="11">
        <v>0.66</v>
      </c>
      <c r="I48" s="9">
        <f t="shared" si="1"/>
        <v>47.071919999999992</v>
      </c>
      <c r="J48" s="10">
        <f t="shared" si="2"/>
        <v>1.32E-2</v>
      </c>
    </row>
    <row r="49" spans="1:10" x14ac:dyDescent="0.3">
      <c r="A49" t="s">
        <v>62</v>
      </c>
      <c r="C49" t="str">
        <f t="shared" si="7"/>
        <v>32,20</v>
      </c>
      <c r="D49" t="str">
        <f t="shared" si="8"/>
        <v>0,66</v>
      </c>
      <c r="F49" s="9">
        <v>32.200000000000003</v>
      </c>
      <c r="G49" s="9">
        <f t="shared" si="0"/>
        <v>315.77413000000001</v>
      </c>
      <c r="H49" s="11">
        <v>0.66</v>
      </c>
      <c r="I49" s="9">
        <f t="shared" si="1"/>
        <v>48.580635384615384</v>
      </c>
      <c r="J49" s="10">
        <f t="shared" si="2"/>
        <v>1.32E-2</v>
      </c>
    </row>
    <row r="50" spans="1:10" x14ac:dyDescent="0.3">
      <c r="A50" t="s">
        <v>63</v>
      </c>
      <c r="C50" t="str">
        <f t="shared" si="7"/>
        <v>32,20</v>
      </c>
      <c r="D50" t="str">
        <f t="shared" si="8"/>
        <v>0,66</v>
      </c>
      <c r="F50" s="9">
        <v>32.200000000000003</v>
      </c>
      <c r="G50" s="9">
        <f t="shared" si="0"/>
        <v>315.77413000000001</v>
      </c>
      <c r="H50" s="11">
        <v>0.66</v>
      </c>
      <c r="I50" s="9">
        <f t="shared" si="1"/>
        <v>48.580635384615384</v>
      </c>
      <c r="J50" s="10">
        <f t="shared" si="2"/>
        <v>1.32E-2</v>
      </c>
    </row>
    <row r="51" spans="1:10" x14ac:dyDescent="0.3">
      <c r="A51" t="s">
        <v>64</v>
      </c>
      <c r="C51" t="str">
        <f t="shared" si="7"/>
        <v>33,00</v>
      </c>
      <c r="D51" t="str">
        <f t="shared" si="8"/>
        <v>0,66</v>
      </c>
      <c r="F51" s="9">
        <v>33</v>
      </c>
      <c r="G51" s="9">
        <f t="shared" si="0"/>
        <v>323.61944999999997</v>
      </c>
      <c r="H51" s="11">
        <v>0.66</v>
      </c>
      <c r="I51" s="9">
        <f t="shared" si="1"/>
        <v>49.787607692307688</v>
      </c>
      <c r="J51" s="10">
        <f t="shared" si="2"/>
        <v>1.32E-2</v>
      </c>
    </row>
    <row r="52" spans="1:10" x14ac:dyDescent="0.3">
      <c r="A52" t="s">
        <v>65</v>
      </c>
      <c r="C52" t="str">
        <f t="shared" si="7"/>
        <v>34,00</v>
      </c>
      <c r="D52" t="str">
        <f t="shared" si="8"/>
        <v>0,88</v>
      </c>
      <c r="F52" s="9">
        <v>34</v>
      </c>
      <c r="G52" s="9">
        <f t="shared" si="0"/>
        <v>333.42609999999996</v>
      </c>
      <c r="H52" s="11">
        <v>0.88</v>
      </c>
      <c r="I52" s="9">
        <f t="shared" si="1"/>
        <v>51.296323076923073</v>
      </c>
      <c r="J52" s="10">
        <f t="shared" si="2"/>
        <v>1.7600000000000001E-2</v>
      </c>
    </row>
    <row r="53" spans="1:10" x14ac:dyDescent="0.3">
      <c r="A53" t="s">
        <v>66</v>
      </c>
      <c r="C53" t="str">
        <f t="shared" si="7"/>
        <v>35,20</v>
      </c>
      <c r="D53" t="str">
        <f t="shared" si="8"/>
        <v>0,88</v>
      </c>
      <c r="F53" s="9">
        <v>35.200000000000003</v>
      </c>
      <c r="G53" s="9">
        <f t="shared" si="0"/>
        <v>345.19407999999999</v>
      </c>
      <c r="H53" s="11">
        <v>0.88</v>
      </c>
      <c r="I53" s="9">
        <f t="shared" si="1"/>
        <v>53.106781538461533</v>
      </c>
      <c r="J53" s="10">
        <f t="shared" si="2"/>
        <v>1.7600000000000001E-2</v>
      </c>
    </row>
    <row r="54" spans="1:10" x14ac:dyDescent="0.3">
      <c r="A54" t="s">
        <v>67</v>
      </c>
      <c r="C54" t="str">
        <f t="shared" si="7"/>
        <v>36,40</v>
      </c>
      <c r="D54" t="str">
        <f t="shared" si="8"/>
        <v>0,88</v>
      </c>
      <c r="F54" s="9">
        <v>36.4</v>
      </c>
      <c r="G54" s="9">
        <f t="shared" si="0"/>
        <v>356.96205999999995</v>
      </c>
      <c r="H54" s="11">
        <v>0.88</v>
      </c>
      <c r="I54" s="9">
        <f t="shared" si="1"/>
        <v>54.917239999999993</v>
      </c>
      <c r="J54" s="10">
        <f t="shared" si="2"/>
        <v>1.7600000000000001E-2</v>
      </c>
    </row>
    <row r="55" spans="1:10" x14ac:dyDescent="0.3">
      <c r="A55" t="s">
        <v>68</v>
      </c>
      <c r="C55" t="str">
        <f t="shared" si="7"/>
        <v>36,40</v>
      </c>
      <c r="D55" t="str">
        <f t="shared" si="8"/>
        <v>0,88</v>
      </c>
      <c r="F55" s="9">
        <v>36.4</v>
      </c>
      <c r="G55" s="9">
        <f t="shared" si="0"/>
        <v>356.96205999999995</v>
      </c>
      <c r="H55" s="11">
        <v>0.88</v>
      </c>
      <c r="I55" s="9">
        <f t="shared" si="1"/>
        <v>54.917239999999993</v>
      </c>
      <c r="J55" s="10">
        <f t="shared" si="2"/>
        <v>1.7600000000000001E-2</v>
      </c>
    </row>
    <row r="56" spans="1:10" x14ac:dyDescent="0.3">
      <c r="A56" t="s">
        <v>69</v>
      </c>
      <c r="C56" t="str">
        <f t="shared" si="7"/>
        <v>37,40</v>
      </c>
      <c r="D56" t="str">
        <f t="shared" si="8"/>
        <v>0,88</v>
      </c>
      <c r="F56" s="9">
        <v>37.4</v>
      </c>
      <c r="G56" s="9">
        <f t="shared" si="0"/>
        <v>366.76870999999994</v>
      </c>
      <c r="H56" s="11">
        <v>0.88</v>
      </c>
      <c r="I56" s="9">
        <f t="shared" si="1"/>
        <v>56.425955384615378</v>
      </c>
      <c r="J56" s="10">
        <f t="shared" si="2"/>
        <v>1.7600000000000001E-2</v>
      </c>
    </row>
    <row r="57" spans="1:10" x14ac:dyDescent="0.3">
      <c r="A57" t="s">
        <v>70</v>
      </c>
      <c r="C57" t="str">
        <f t="shared" si="7"/>
        <v>38,80</v>
      </c>
      <c r="D57" t="str">
        <f t="shared" si="8"/>
        <v>0,88</v>
      </c>
      <c r="F57" s="9">
        <v>38.799999999999997</v>
      </c>
      <c r="G57" s="9">
        <f t="shared" si="0"/>
        <v>380.49801999999994</v>
      </c>
      <c r="H57" s="11">
        <v>0.88</v>
      </c>
      <c r="I57" s="9">
        <f t="shared" si="1"/>
        <v>58.538156923076912</v>
      </c>
      <c r="J57" s="10">
        <f t="shared" si="2"/>
        <v>1.7600000000000001E-2</v>
      </c>
    </row>
    <row r="58" spans="1:10" x14ac:dyDescent="0.3">
      <c r="A58" t="s">
        <v>71</v>
      </c>
      <c r="C58" t="str">
        <f t="shared" si="7"/>
        <v>39,60</v>
      </c>
      <c r="D58" t="str">
        <f t="shared" si="8"/>
        <v>0,88</v>
      </c>
      <c r="F58" s="9">
        <v>39.6</v>
      </c>
      <c r="G58" s="9">
        <f t="shared" si="0"/>
        <v>388.34334000000001</v>
      </c>
      <c r="H58" s="11">
        <v>0.88</v>
      </c>
      <c r="I58" s="9">
        <f t="shared" si="1"/>
        <v>59.74512923076923</v>
      </c>
      <c r="J58" s="10">
        <f t="shared" si="2"/>
        <v>1.7600000000000001E-2</v>
      </c>
    </row>
    <row r="59" spans="1:10" x14ac:dyDescent="0.3">
      <c r="A59" t="s">
        <v>72</v>
      </c>
      <c r="C59" t="str">
        <f t="shared" si="7"/>
        <v>39,60</v>
      </c>
      <c r="D59" t="str">
        <f t="shared" si="8"/>
        <v>0,88</v>
      </c>
      <c r="F59" s="9">
        <v>39.6</v>
      </c>
      <c r="G59" s="9">
        <f t="shared" si="0"/>
        <v>388.34334000000001</v>
      </c>
      <c r="H59" s="11">
        <v>0.88</v>
      </c>
      <c r="I59" s="9">
        <f t="shared" si="1"/>
        <v>59.74512923076923</v>
      </c>
      <c r="J59" s="10">
        <f t="shared" si="2"/>
        <v>1.7600000000000001E-2</v>
      </c>
    </row>
    <row r="60" spans="1:10" x14ac:dyDescent="0.3">
      <c r="A60" t="s">
        <v>73</v>
      </c>
      <c r="C60" t="str">
        <f t="shared" si="7"/>
        <v>41,00</v>
      </c>
      <c r="D60" t="str">
        <f t="shared" si="8"/>
        <v>0,88</v>
      </c>
      <c r="F60" s="9">
        <v>41</v>
      </c>
      <c r="G60" s="9">
        <f t="shared" si="0"/>
        <v>402.07264999999995</v>
      </c>
      <c r="H60" s="11">
        <v>0.88</v>
      </c>
      <c r="I60" s="9">
        <f t="shared" si="1"/>
        <v>61.857330769230764</v>
      </c>
      <c r="J60" s="10">
        <f t="shared" si="2"/>
        <v>1.7600000000000001E-2</v>
      </c>
    </row>
    <row r="61" spans="1:10" x14ac:dyDescent="0.3">
      <c r="A61" t="s">
        <v>74</v>
      </c>
      <c r="C61" t="str">
        <f t="shared" si="7"/>
        <v>42,00</v>
      </c>
      <c r="D61" t="str">
        <f t="shared" si="8"/>
        <v>0,88</v>
      </c>
      <c r="F61" s="9">
        <v>42</v>
      </c>
      <c r="G61" s="9">
        <f t="shared" si="0"/>
        <v>411.8793</v>
      </c>
      <c r="H61" s="11">
        <v>0.88</v>
      </c>
      <c r="I61" s="9">
        <f t="shared" si="1"/>
        <v>63.366046153846156</v>
      </c>
      <c r="J61" s="10">
        <f t="shared" si="2"/>
        <v>1.7600000000000001E-2</v>
      </c>
    </row>
    <row r="62" spans="1:10" x14ac:dyDescent="0.3">
      <c r="A62" t="s">
        <v>75</v>
      </c>
      <c r="C62" t="str">
        <f t="shared" si="7"/>
        <v>43,40</v>
      </c>
      <c r="D62" t="str">
        <f t="shared" si="8"/>
        <v>1,10</v>
      </c>
      <c r="F62" s="9">
        <v>43.4</v>
      </c>
      <c r="G62" s="9">
        <f t="shared" si="0"/>
        <v>425.60860999999994</v>
      </c>
      <c r="H62" s="11">
        <v>1.1000000000000001</v>
      </c>
      <c r="I62" s="9">
        <f t="shared" si="1"/>
        <v>65.47824769230769</v>
      </c>
      <c r="J62" s="10">
        <f t="shared" si="2"/>
        <v>2.2000000000000002E-2</v>
      </c>
    </row>
    <row r="63" spans="1:10" x14ac:dyDescent="0.3">
      <c r="A63" t="s">
        <v>76</v>
      </c>
      <c r="C63" t="str">
        <f t="shared" si="7"/>
        <v>44,80</v>
      </c>
      <c r="D63" t="str">
        <f t="shared" si="8"/>
        <v>1,10</v>
      </c>
      <c r="F63" s="9">
        <v>44.8</v>
      </c>
      <c r="G63" s="9">
        <f t="shared" si="0"/>
        <v>439.33791999999994</v>
      </c>
      <c r="H63" s="11">
        <v>1.1000000000000001</v>
      </c>
      <c r="I63" s="9">
        <f t="shared" si="1"/>
        <v>67.590449230769224</v>
      </c>
      <c r="J63" s="10">
        <f t="shared" si="2"/>
        <v>2.2000000000000002E-2</v>
      </c>
    </row>
    <row r="64" spans="1:10" x14ac:dyDescent="0.3">
      <c r="A64" t="s">
        <v>77</v>
      </c>
      <c r="C64" t="str">
        <f t="shared" si="7"/>
        <v>44,80</v>
      </c>
      <c r="D64" t="str">
        <f t="shared" si="8"/>
        <v>1,10</v>
      </c>
      <c r="F64" s="9">
        <v>44.8</v>
      </c>
      <c r="G64" s="9">
        <f t="shared" si="0"/>
        <v>439.33791999999994</v>
      </c>
      <c r="H64" s="11">
        <v>1.1000000000000001</v>
      </c>
      <c r="I64" s="9">
        <f t="shared" si="1"/>
        <v>67.590449230769224</v>
      </c>
      <c r="J64" s="10">
        <f t="shared" si="2"/>
        <v>2.2000000000000002E-2</v>
      </c>
    </row>
    <row r="65" spans="1:10" x14ac:dyDescent="0.3">
      <c r="A65" t="s">
        <v>78</v>
      </c>
      <c r="C65" t="str">
        <f t="shared" si="7"/>
        <v>46,00</v>
      </c>
      <c r="D65" t="str">
        <f t="shared" si="8"/>
        <v>1,10</v>
      </c>
      <c r="F65" s="9">
        <v>46</v>
      </c>
      <c r="G65" s="9">
        <f t="shared" si="0"/>
        <v>451.10589999999996</v>
      </c>
      <c r="H65" s="11">
        <v>1.1000000000000001</v>
      </c>
      <c r="I65" s="9">
        <f t="shared" si="1"/>
        <v>69.400907692307683</v>
      </c>
      <c r="J65" s="10">
        <f t="shared" si="2"/>
        <v>2.2000000000000002E-2</v>
      </c>
    </row>
    <row r="66" spans="1:10" x14ac:dyDescent="0.3">
      <c r="A66" t="s">
        <v>79</v>
      </c>
      <c r="C66" t="str">
        <f t="shared" si="7"/>
        <v>47,20</v>
      </c>
      <c r="D66" t="str">
        <f t="shared" si="8"/>
        <v>1,10</v>
      </c>
      <c r="F66" s="9">
        <v>47.2</v>
      </c>
      <c r="G66" s="9">
        <f t="shared" si="0"/>
        <v>462.87387999999999</v>
      </c>
      <c r="H66" s="11">
        <v>1.1000000000000001</v>
      </c>
      <c r="I66" s="9">
        <f t="shared" si="1"/>
        <v>71.211366153846157</v>
      </c>
      <c r="J66" s="10">
        <f t="shared" si="2"/>
        <v>2.2000000000000002E-2</v>
      </c>
    </row>
    <row r="67" spans="1:10" x14ac:dyDescent="0.3">
      <c r="A67" t="s">
        <v>80</v>
      </c>
      <c r="C67" t="str">
        <f t="shared" si="7"/>
        <v>48,20</v>
      </c>
      <c r="D67" t="str">
        <f t="shared" si="8"/>
        <v>1,10</v>
      </c>
      <c r="F67" s="9">
        <v>48.2</v>
      </c>
      <c r="G67" s="9">
        <f t="shared" ref="G67:G130" si="9">F67*$E$2</f>
        <v>472.68052999999998</v>
      </c>
      <c r="H67" s="11">
        <v>1.1000000000000001</v>
      </c>
      <c r="I67" s="9">
        <f t="shared" ref="I67:I130" si="10">G67/$O$4</f>
        <v>72.720081538461528</v>
      </c>
      <c r="J67" s="10">
        <f t="shared" ref="J67:J130" si="11">H67/$O$6</f>
        <v>2.2000000000000002E-2</v>
      </c>
    </row>
    <row r="68" spans="1:10" x14ac:dyDescent="0.3">
      <c r="A68" t="s">
        <v>81</v>
      </c>
      <c r="C68" t="str">
        <f t="shared" si="7"/>
        <v>48,20</v>
      </c>
      <c r="D68" t="str">
        <f t="shared" si="8"/>
        <v>1,10</v>
      </c>
      <c r="F68" s="9">
        <v>48.2</v>
      </c>
      <c r="G68" s="9">
        <f t="shared" si="9"/>
        <v>472.68052999999998</v>
      </c>
      <c r="H68" s="11">
        <v>1.1000000000000001</v>
      </c>
      <c r="I68" s="9">
        <f t="shared" si="10"/>
        <v>72.720081538461528</v>
      </c>
      <c r="J68" s="10">
        <f t="shared" si="11"/>
        <v>2.2000000000000002E-2</v>
      </c>
    </row>
    <row r="69" spans="1:10" x14ac:dyDescent="0.3">
      <c r="A69" t="s">
        <v>82</v>
      </c>
      <c r="C69" t="str">
        <f t="shared" si="7"/>
        <v>49,80</v>
      </c>
      <c r="D69" t="str">
        <f t="shared" si="8"/>
        <v>1,10</v>
      </c>
      <c r="F69" s="9">
        <v>49.8</v>
      </c>
      <c r="G69" s="9">
        <f t="shared" si="9"/>
        <v>488.37116999999995</v>
      </c>
      <c r="H69" s="11">
        <v>1.1000000000000001</v>
      </c>
      <c r="I69" s="9">
        <f t="shared" si="10"/>
        <v>75.13402615384615</v>
      </c>
      <c r="J69" s="10">
        <f t="shared" si="11"/>
        <v>2.2000000000000002E-2</v>
      </c>
    </row>
    <row r="70" spans="1:10" x14ac:dyDescent="0.3">
      <c r="A70" t="s">
        <v>83</v>
      </c>
      <c r="C70" t="str">
        <f t="shared" si="7"/>
        <v>51,20</v>
      </c>
      <c r="D70" t="str">
        <f t="shared" si="8"/>
        <v>1,10</v>
      </c>
      <c r="F70" s="9">
        <v>51.2</v>
      </c>
      <c r="G70" s="9">
        <f t="shared" si="9"/>
        <v>502.10048</v>
      </c>
      <c r="H70" s="11">
        <v>1.1000000000000001</v>
      </c>
      <c r="I70" s="9">
        <f t="shared" si="10"/>
        <v>77.246227692307698</v>
      </c>
      <c r="J70" s="10">
        <f t="shared" si="11"/>
        <v>2.2000000000000002E-2</v>
      </c>
    </row>
    <row r="71" spans="1:10" x14ac:dyDescent="0.3">
      <c r="A71" t="s">
        <v>84</v>
      </c>
      <c r="C71" t="str">
        <f t="shared" si="7"/>
        <v>52,40</v>
      </c>
      <c r="D71" t="str">
        <f t="shared" si="8"/>
        <v>1,10</v>
      </c>
      <c r="F71" s="9">
        <v>52.4</v>
      </c>
      <c r="G71" s="9">
        <f t="shared" si="9"/>
        <v>513.86845999999991</v>
      </c>
      <c r="H71" s="11">
        <v>1.1000000000000001</v>
      </c>
      <c r="I71" s="9">
        <f t="shared" si="10"/>
        <v>79.056686153846144</v>
      </c>
      <c r="J71" s="10">
        <f t="shared" si="11"/>
        <v>2.2000000000000002E-2</v>
      </c>
    </row>
    <row r="72" spans="1:10" x14ac:dyDescent="0.3">
      <c r="A72" t="s">
        <v>85</v>
      </c>
      <c r="C72" t="str">
        <f t="shared" si="7"/>
        <v>54,00</v>
      </c>
      <c r="D72" t="str">
        <f t="shared" si="8"/>
        <v>1,32</v>
      </c>
      <c r="F72" s="9">
        <v>54</v>
      </c>
      <c r="G72" s="9">
        <f t="shared" si="9"/>
        <v>529.55909999999994</v>
      </c>
      <c r="H72" s="11">
        <v>1.32</v>
      </c>
      <c r="I72" s="9">
        <f t="shared" si="10"/>
        <v>81.470630769230766</v>
      </c>
      <c r="J72" s="10">
        <f t="shared" si="11"/>
        <v>2.64E-2</v>
      </c>
    </row>
    <row r="73" spans="1:10" x14ac:dyDescent="0.3">
      <c r="A73" t="s">
        <v>86</v>
      </c>
      <c r="C73" t="str">
        <f t="shared" si="7"/>
        <v>54,00</v>
      </c>
      <c r="D73" t="str">
        <f t="shared" si="8"/>
        <v>1,32</v>
      </c>
      <c r="F73" s="9">
        <v>54</v>
      </c>
      <c r="G73" s="9">
        <f t="shared" si="9"/>
        <v>529.55909999999994</v>
      </c>
      <c r="H73" s="11">
        <v>1.32</v>
      </c>
      <c r="I73" s="9">
        <f t="shared" si="10"/>
        <v>81.470630769230766</v>
      </c>
      <c r="J73" s="10">
        <f t="shared" si="11"/>
        <v>2.64E-2</v>
      </c>
    </row>
    <row r="74" spans="1:10" x14ac:dyDescent="0.3">
      <c r="A74" t="s">
        <v>87</v>
      </c>
      <c r="C74" t="str">
        <f t="shared" si="7"/>
        <v>55,20</v>
      </c>
      <c r="D74" t="str">
        <f t="shared" si="8"/>
        <v>1,32</v>
      </c>
      <c r="F74" s="9">
        <v>55.2</v>
      </c>
      <c r="G74" s="9">
        <f t="shared" si="9"/>
        <v>541.32708000000002</v>
      </c>
      <c r="H74" s="11">
        <v>1.32</v>
      </c>
      <c r="I74" s="9">
        <f t="shared" si="10"/>
        <v>83.28108923076924</v>
      </c>
      <c r="J74" s="10">
        <f t="shared" si="11"/>
        <v>2.64E-2</v>
      </c>
    </row>
    <row r="75" spans="1:10" x14ac:dyDescent="0.3">
      <c r="A75" t="s">
        <v>88</v>
      </c>
      <c r="C75" t="str">
        <f t="shared" si="7"/>
        <v>56,80</v>
      </c>
      <c r="D75" t="str">
        <f t="shared" si="8"/>
        <v>1,32</v>
      </c>
      <c r="F75" s="9">
        <v>56.8</v>
      </c>
      <c r="G75" s="9">
        <f t="shared" si="9"/>
        <v>557.01771999999994</v>
      </c>
      <c r="H75" s="11">
        <v>1.32</v>
      </c>
      <c r="I75" s="9">
        <f t="shared" si="10"/>
        <v>85.695033846153834</v>
      </c>
      <c r="J75" s="10">
        <f t="shared" si="11"/>
        <v>2.64E-2</v>
      </c>
    </row>
    <row r="76" spans="1:10" x14ac:dyDescent="0.3">
      <c r="A76" t="s">
        <v>89</v>
      </c>
      <c r="C76" t="str">
        <f t="shared" si="7"/>
        <v>58,00</v>
      </c>
      <c r="D76" t="str">
        <f t="shared" si="8"/>
        <v>1,32</v>
      </c>
      <c r="F76" s="9">
        <v>58</v>
      </c>
      <c r="G76" s="9">
        <f t="shared" si="9"/>
        <v>568.78570000000002</v>
      </c>
      <c r="H76" s="11">
        <v>1.32</v>
      </c>
      <c r="I76" s="9">
        <f t="shared" si="10"/>
        <v>87.505492307692307</v>
      </c>
      <c r="J76" s="10">
        <f t="shared" si="11"/>
        <v>2.64E-2</v>
      </c>
    </row>
    <row r="77" spans="1:10" x14ac:dyDescent="0.3">
      <c r="A77" t="s">
        <v>90</v>
      </c>
      <c r="C77" t="str">
        <f t="shared" ref="C77:C100" si="12">MID(A77,5,5)</f>
        <v>58,00</v>
      </c>
      <c r="D77" t="str">
        <f t="shared" ref="D77:D101" si="13">MID(A77,16,4)</f>
        <v>1,32</v>
      </c>
      <c r="F77" s="9">
        <v>58</v>
      </c>
      <c r="G77" s="9">
        <f t="shared" si="9"/>
        <v>568.78570000000002</v>
      </c>
      <c r="H77" s="11">
        <v>1.32</v>
      </c>
      <c r="I77" s="9">
        <f t="shared" si="10"/>
        <v>87.505492307692307</v>
      </c>
      <c r="J77" s="10">
        <f t="shared" si="11"/>
        <v>2.64E-2</v>
      </c>
    </row>
    <row r="78" spans="1:10" x14ac:dyDescent="0.3">
      <c r="A78" t="s">
        <v>91</v>
      </c>
      <c r="C78" t="str">
        <f t="shared" si="12"/>
        <v>59,20</v>
      </c>
      <c r="D78" t="str">
        <f t="shared" si="13"/>
        <v>1,32</v>
      </c>
      <c r="F78" s="9">
        <v>59.2</v>
      </c>
      <c r="G78" s="9">
        <f t="shared" si="9"/>
        <v>580.55367999999999</v>
      </c>
      <c r="H78" s="11">
        <v>1.32</v>
      </c>
      <c r="I78" s="9">
        <f t="shared" si="10"/>
        <v>89.315950769230767</v>
      </c>
      <c r="J78" s="10">
        <f t="shared" si="11"/>
        <v>2.64E-2</v>
      </c>
    </row>
    <row r="79" spans="1:10" x14ac:dyDescent="0.3">
      <c r="A79" t="s">
        <v>92</v>
      </c>
      <c r="C79" t="str">
        <f t="shared" si="12"/>
        <v>61,00</v>
      </c>
      <c r="D79" t="str">
        <f t="shared" si="13"/>
        <v>1,32</v>
      </c>
      <c r="F79" s="9">
        <v>61</v>
      </c>
      <c r="G79" s="9">
        <f t="shared" si="9"/>
        <v>598.20564999999999</v>
      </c>
      <c r="H79" s="11">
        <v>1.32</v>
      </c>
      <c r="I79" s="9">
        <f t="shared" si="10"/>
        <v>92.031638461538464</v>
      </c>
      <c r="J79" s="10">
        <f t="shared" si="11"/>
        <v>2.64E-2</v>
      </c>
    </row>
    <row r="80" spans="1:10" x14ac:dyDescent="0.3">
      <c r="A80" t="s">
        <v>93</v>
      </c>
      <c r="C80" t="str">
        <f t="shared" si="12"/>
        <v>62,20</v>
      </c>
      <c r="D80" t="str">
        <f t="shared" si="13"/>
        <v>1,32</v>
      </c>
      <c r="F80" s="9">
        <v>62.2</v>
      </c>
      <c r="G80" s="9">
        <f t="shared" si="9"/>
        <v>609.97362999999996</v>
      </c>
      <c r="H80" s="11">
        <v>1.32</v>
      </c>
      <c r="I80" s="9">
        <f t="shared" si="10"/>
        <v>93.842096923076923</v>
      </c>
      <c r="J80" s="10">
        <f t="shared" si="11"/>
        <v>2.64E-2</v>
      </c>
    </row>
    <row r="81" spans="1:10" x14ac:dyDescent="0.3">
      <c r="A81" t="s">
        <v>94</v>
      </c>
      <c r="C81" t="str">
        <f t="shared" si="12"/>
        <v>63,60</v>
      </c>
      <c r="D81" t="str">
        <f t="shared" si="13"/>
        <v>1,32</v>
      </c>
      <c r="F81" s="9">
        <v>63.6</v>
      </c>
      <c r="G81" s="9">
        <f t="shared" si="9"/>
        <v>623.70294000000001</v>
      </c>
      <c r="H81" s="11">
        <v>1.32</v>
      </c>
      <c r="I81" s="9">
        <f t="shared" si="10"/>
        <v>95.954298461538457</v>
      </c>
      <c r="J81" s="10">
        <f t="shared" si="11"/>
        <v>2.64E-2</v>
      </c>
    </row>
    <row r="82" spans="1:10" x14ac:dyDescent="0.3">
      <c r="A82" t="s">
        <v>95</v>
      </c>
      <c r="C82" t="str">
        <f t="shared" si="12"/>
        <v>63,60</v>
      </c>
      <c r="D82" t="str">
        <f t="shared" si="13"/>
        <v>1,32</v>
      </c>
      <c r="F82" s="9">
        <v>63.6</v>
      </c>
      <c r="G82" s="9">
        <f t="shared" si="9"/>
        <v>623.70294000000001</v>
      </c>
      <c r="H82" s="11">
        <v>1.32</v>
      </c>
      <c r="I82" s="9">
        <f t="shared" si="10"/>
        <v>95.954298461538457</v>
      </c>
      <c r="J82" s="10">
        <f t="shared" si="11"/>
        <v>2.64E-2</v>
      </c>
    </row>
    <row r="83" spans="1:10" x14ac:dyDescent="0.3">
      <c r="A83" t="s">
        <v>96</v>
      </c>
      <c r="C83" t="str">
        <f t="shared" si="12"/>
        <v>65,60</v>
      </c>
      <c r="D83" t="str">
        <f t="shared" si="13"/>
        <v>1,32</v>
      </c>
      <c r="F83" s="9">
        <v>65.599999999999994</v>
      </c>
      <c r="G83" s="9">
        <f t="shared" si="9"/>
        <v>643.31623999999988</v>
      </c>
      <c r="H83" s="11">
        <v>1.32</v>
      </c>
      <c r="I83" s="9">
        <f t="shared" si="10"/>
        <v>98.971729230769213</v>
      </c>
      <c r="J83" s="10">
        <f t="shared" si="11"/>
        <v>2.64E-2</v>
      </c>
    </row>
    <row r="84" spans="1:10" x14ac:dyDescent="0.3">
      <c r="A84" t="s">
        <v>97</v>
      </c>
      <c r="C84" t="str">
        <f t="shared" si="12"/>
        <v>66,60</v>
      </c>
      <c r="D84" t="str">
        <f t="shared" si="13"/>
        <v>1,54</v>
      </c>
      <c r="F84" s="9">
        <v>66.599999999999994</v>
      </c>
      <c r="G84" s="9">
        <f t="shared" si="9"/>
        <v>653.12288999999987</v>
      </c>
      <c r="H84" s="11">
        <v>1.54</v>
      </c>
      <c r="I84" s="9">
        <f t="shared" si="10"/>
        <v>100.4804446153846</v>
      </c>
      <c r="J84" s="10">
        <f t="shared" si="11"/>
        <v>3.0800000000000001E-2</v>
      </c>
    </row>
    <row r="85" spans="1:10" x14ac:dyDescent="0.3">
      <c r="A85" t="s">
        <v>98</v>
      </c>
      <c r="C85" t="str">
        <f t="shared" si="12"/>
        <v>68,20</v>
      </c>
      <c r="D85" t="str">
        <f t="shared" si="13"/>
        <v>1,54</v>
      </c>
      <c r="F85" s="9">
        <v>68.2</v>
      </c>
      <c r="G85" s="9">
        <f t="shared" si="9"/>
        <v>668.81353000000001</v>
      </c>
      <c r="H85" s="11">
        <v>1.54</v>
      </c>
      <c r="I85" s="9">
        <f t="shared" si="10"/>
        <v>102.89438923076924</v>
      </c>
      <c r="J85" s="10">
        <f t="shared" si="11"/>
        <v>3.0800000000000001E-2</v>
      </c>
    </row>
    <row r="86" spans="1:10" x14ac:dyDescent="0.3">
      <c r="A86" t="s">
        <v>99</v>
      </c>
      <c r="C86" t="str">
        <f t="shared" si="12"/>
        <v>68,20</v>
      </c>
      <c r="D86" t="str">
        <f t="shared" si="13"/>
        <v>1,54</v>
      </c>
      <c r="F86" s="9">
        <v>68.2</v>
      </c>
      <c r="G86" s="9">
        <f t="shared" si="9"/>
        <v>668.81353000000001</v>
      </c>
      <c r="H86" s="11">
        <v>1.54</v>
      </c>
      <c r="I86" s="9">
        <f t="shared" si="10"/>
        <v>102.89438923076924</v>
      </c>
      <c r="J86" s="10">
        <f t="shared" si="11"/>
        <v>3.0800000000000001E-2</v>
      </c>
    </row>
    <row r="87" spans="1:10" x14ac:dyDescent="0.3">
      <c r="A87" t="s">
        <v>100</v>
      </c>
      <c r="C87" t="str">
        <f t="shared" si="12"/>
        <v>69,60</v>
      </c>
      <c r="D87" t="str">
        <f t="shared" si="13"/>
        <v>1,54</v>
      </c>
      <c r="F87" s="9">
        <v>69.599999999999994</v>
      </c>
      <c r="G87" s="9">
        <f t="shared" si="9"/>
        <v>682.54283999999996</v>
      </c>
      <c r="H87" s="11">
        <v>1.54</v>
      </c>
      <c r="I87" s="9">
        <f t="shared" si="10"/>
        <v>105.00659076923077</v>
      </c>
      <c r="J87" s="10">
        <f t="shared" si="11"/>
        <v>3.0800000000000001E-2</v>
      </c>
    </row>
    <row r="88" spans="1:10" x14ac:dyDescent="0.3">
      <c r="A88" t="s">
        <v>101</v>
      </c>
      <c r="C88" t="str">
        <f t="shared" si="12"/>
        <v>71,20</v>
      </c>
      <c r="D88" t="str">
        <f t="shared" si="13"/>
        <v>1,54</v>
      </c>
      <c r="F88" s="9">
        <v>71.2</v>
      </c>
      <c r="G88" s="9">
        <f t="shared" si="9"/>
        <v>698.23347999999999</v>
      </c>
      <c r="H88" s="11">
        <v>1.54</v>
      </c>
      <c r="I88" s="9">
        <f t="shared" si="10"/>
        <v>107.42053538461538</v>
      </c>
      <c r="J88" s="10">
        <f t="shared" si="11"/>
        <v>3.0800000000000001E-2</v>
      </c>
    </row>
    <row r="89" spans="1:10" x14ac:dyDescent="0.3">
      <c r="A89" t="s">
        <v>102</v>
      </c>
      <c r="C89" t="str">
        <f t="shared" si="12"/>
        <v>72,40</v>
      </c>
      <c r="D89" t="str">
        <f t="shared" si="13"/>
        <v>1,54</v>
      </c>
      <c r="F89" s="9">
        <v>72.400000000000006</v>
      </c>
      <c r="G89" s="9">
        <f t="shared" si="9"/>
        <v>710.00146000000007</v>
      </c>
      <c r="H89" s="11">
        <v>1.54</v>
      </c>
      <c r="I89" s="9">
        <f t="shared" si="10"/>
        <v>109.23099384615385</v>
      </c>
      <c r="J89" s="10">
        <f t="shared" si="11"/>
        <v>3.0800000000000001E-2</v>
      </c>
    </row>
    <row r="90" spans="1:10" x14ac:dyDescent="0.3">
      <c r="A90" t="s">
        <v>103</v>
      </c>
      <c r="C90" t="str">
        <f t="shared" si="12"/>
        <v>74,20</v>
      </c>
      <c r="D90" t="str">
        <f t="shared" si="13"/>
        <v>1,54</v>
      </c>
      <c r="F90" s="9">
        <v>74.2</v>
      </c>
      <c r="G90" s="9">
        <f t="shared" si="9"/>
        <v>727.65342999999996</v>
      </c>
      <c r="H90" s="11">
        <v>1.54</v>
      </c>
      <c r="I90" s="9">
        <f t="shared" si="10"/>
        <v>111.94668153846153</v>
      </c>
      <c r="J90" s="10">
        <f t="shared" si="11"/>
        <v>3.0800000000000001E-2</v>
      </c>
    </row>
    <row r="91" spans="1:10" x14ac:dyDescent="0.3">
      <c r="A91" t="s">
        <v>104</v>
      </c>
      <c r="C91" t="str">
        <f t="shared" si="12"/>
        <v>74,20</v>
      </c>
      <c r="D91" t="str">
        <f t="shared" si="13"/>
        <v>1,54</v>
      </c>
      <c r="F91" s="9">
        <v>74.2</v>
      </c>
      <c r="G91" s="9">
        <f t="shared" si="9"/>
        <v>727.65342999999996</v>
      </c>
      <c r="H91" s="11">
        <v>1.54</v>
      </c>
      <c r="I91" s="9">
        <f t="shared" si="10"/>
        <v>111.94668153846153</v>
      </c>
      <c r="J91" s="10">
        <f t="shared" si="11"/>
        <v>3.0800000000000001E-2</v>
      </c>
    </row>
    <row r="92" spans="1:10" x14ac:dyDescent="0.3">
      <c r="A92" t="s">
        <v>105</v>
      </c>
      <c r="C92" t="str">
        <f t="shared" si="12"/>
        <v>75,20</v>
      </c>
      <c r="D92" t="str">
        <f t="shared" si="13"/>
        <v>1,54</v>
      </c>
      <c r="F92" s="9">
        <v>75.2</v>
      </c>
      <c r="G92" s="9">
        <f t="shared" si="9"/>
        <v>737.46007999999995</v>
      </c>
      <c r="H92" s="11">
        <v>1.54</v>
      </c>
      <c r="I92" s="9">
        <f t="shared" si="10"/>
        <v>113.45539692307692</v>
      </c>
      <c r="J92" s="10">
        <f t="shared" si="11"/>
        <v>3.0800000000000001E-2</v>
      </c>
    </row>
    <row r="93" spans="1:10" x14ac:dyDescent="0.3">
      <c r="A93" t="s">
        <v>106</v>
      </c>
      <c r="C93" t="str">
        <f t="shared" si="12"/>
        <v>77,40</v>
      </c>
      <c r="D93" t="str">
        <f t="shared" si="13"/>
        <v>1,54</v>
      </c>
      <c r="F93" s="9">
        <v>77.400000000000006</v>
      </c>
      <c r="G93" s="9">
        <f t="shared" si="9"/>
        <v>759.03471000000002</v>
      </c>
      <c r="H93" s="11">
        <v>1.54</v>
      </c>
      <c r="I93" s="9">
        <f t="shared" si="10"/>
        <v>116.77457076923078</v>
      </c>
      <c r="J93" s="10">
        <f t="shared" si="11"/>
        <v>3.0800000000000001E-2</v>
      </c>
    </row>
    <row r="94" spans="1:10" x14ac:dyDescent="0.3">
      <c r="A94" t="s">
        <v>107</v>
      </c>
      <c r="C94" t="str">
        <f t="shared" si="12"/>
        <v>78,60</v>
      </c>
      <c r="D94" t="str">
        <f t="shared" si="13"/>
        <v>1,54</v>
      </c>
      <c r="F94" s="9">
        <v>78.599999999999994</v>
      </c>
      <c r="G94" s="9">
        <f t="shared" si="9"/>
        <v>770.80268999999987</v>
      </c>
      <c r="H94" s="11">
        <v>1.54</v>
      </c>
      <c r="I94" s="9">
        <f t="shared" si="10"/>
        <v>118.58502923076921</v>
      </c>
      <c r="J94" s="10">
        <f t="shared" si="11"/>
        <v>3.0800000000000001E-2</v>
      </c>
    </row>
    <row r="95" spans="1:10" x14ac:dyDescent="0.3">
      <c r="A95" t="s">
        <v>108</v>
      </c>
      <c r="C95" t="str">
        <f t="shared" si="12"/>
        <v>80,00</v>
      </c>
      <c r="D95" t="str">
        <f t="shared" si="13"/>
        <v>1,54</v>
      </c>
      <c r="F95" s="9">
        <v>80</v>
      </c>
      <c r="G95" s="9">
        <f t="shared" si="9"/>
        <v>784.53199999999993</v>
      </c>
      <c r="H95" s="11">
        <v>1.54</v>
      </c>
      <c r="I95" s="9">
        <f t="shared" si="10"/>
        <v>120.69723076923076</v>
      </c>
      <c r="J95" s="10">
        <f t="shared" si="11"/>
        <v>3.0800000000000001E-2</v>
      </c>
    </row>
    <row r="96" spans="1:10" x14ac:dyDescent="0.3">
      <c r="A96" t="s">
        <v>109</v>
      </c>
      <c r="C96" t="str">
        <f t="shared" si="12"/>
        <v>80,00</v>
      </c>
      <c r="D96" t="str">
        <f t="shared" si="13"/>
        <v>1,76</v>
      </c>
      <c r="F96" s="9">
        <v>80</v>
      </c>
      <c r="G96" s="9">
        <f t="shared" si="9"/>
        <v>784.53199999999993</v>
      </c>
      <c r="H96" s="11">
        <v>1.76</v>
      </c>
      <c r="I96" s="9">
        <f t="shared" si="10"/>
        <v>120.69723076923076</v>
      </c>
      <c r="J96" s="10">
        <f t="shared" si="11"/>
        <v>3.5200000000000002E-2</v>
      </c>
    </row>
    <row r="97" spans="1:10" x14ac:dyDescent="0.3">
      <c r="A97" t="s">
        <v>110</v>
      </c>
      <c r="C97" t="str">
        <f t="shared" si="12"/>
        <v>81,80</v>
      </c>
      <c r="D97" t="str">
        <f t="shared" si="13"/>
        <v>1,76</v>
      </c>
      <c r="F97" s="9">
        <v>81.8</v>
      </c>
      <c r="G97" s="9">
        <f t="shared" si="9"/>
        <v>802.18396999999993</v>
      </c>
      <c r="H97" s="11">
        <v>1.76</v>
      </c>
      <c r="I97" s="9">
        <f t="shared" si="10"/>
        <v>123.41291846153845</v>
      </c>
      <c r="J97" s="10">
        <f t="shared" si="11"/>
        <v>3.5200000000000002E-2</v>
      </c>
    </row>
    <row r="98" spans="1:10" x14ac:dyDescent="0.3">
      <c r="A98" t="s">
        <v>111</v>
      </c>
      <c r="C98" t="str">
        <f t="shared" si="12"/>
        <v>82,40</v>
      </c>
      <c r="D98" t="str">
        <f t="shared" si="13"/>
        <v>1,76</v>
      </c>
      <c r="F98" s="9">
        <v>82.4</v>
      </c>
      <c r="G98" s="9">
        <f t="shared" si="9"/>
        <v>808.06795999999997</v>
      </c>
      <c r="H98" s="11">
        <v>1.76</v>
      </c>
      <c r="I98" s="9">
        <f t="shared" si="10"/>
        <v>124.31814769230769</v>
      </c>
      <c r="J98" s="10">
        <f t="shared" si="11"/>
        <v>3.5200000000000002E-2</v>
      </c>
    </row>
    <row r="99" spans="1:10" x14ac:dyDescent="0.3">
      <c r="A99" t="s">
        <v>112</v>
      </c>
      <c r="C99" t="str">
        <f t="shared" si="12"/>
        <v>82,60</v>
      </c>
      <c r="D99" t="str">
        <f t="shared" si="13"/>
        <v>1,76</v>
      </c>
      <c r="F99" s="9">
        <v>82.6</v>
      </c>
      <c r="G99" s="9">
        <f t="shared" si="9"/>
        <v>810.02928999999995</v>
      </c>
      <c r="H99" s="11">
        <v>1.76</v>
      </c>
      <c r="I99" s="9">
        <f t="shared" si="10"/>
        <v>124.61989076923076</v>
      </c>
      <c r="J99" s="10">
        <f t="shared" si="11"/>
        <v>3.5200000000000002E-2</v>
      </c>
    </row>
    <row r="100" spans="1:10" x14ac:dyDescent="0.3">
      <c r="A100" t="s">
        <v>113</v>
      </c>
      <c r="C100" t="str">
        <f t="shared" si="12"/>
        <v>82,60</v>
      </c>
      <c r="D100" t="str">
        <f t="shared" si="13"/>
        <v>1,76</v>
      </c>
      <c r="F100" s="9">
        <v>82.6</v>
      </c>
      <c r="G100" s="9">
        <f t="shared" si="9"/>
        <v>810.02928999999995</v>
      </c>
      <c r="H100" s="11">
        <v>1.76</v>
      </c>
      <c r="I100" s="9">
        <f t="shared" si="10"/>
        <v>124.61989076923076</v>
      </c>
      <c r="J100" s="10">
        <f t="shared" si="11"/>
        <v>3.5200000000000002E-2</v>
      </c>
    </row>
    <row r="101" spans="1:10" x14ac:dyDescent="0.3">
      <c r="A101" t="s">
        <v>114</v>
      </c>
      <c r="C101" t="str">
        <f>MID(A101,5,5)</f>
        <v>84,20</v>
      </c>
      <c r="D101" t="str">
        <f t="shared" si="13"/>
        <v>1,76</v>
      </c>
      <c r="F101" s="9">
        <v>84.2</v>
      </c>
      <c r="G101" s="9">
        <f t="shared" si="9"/>
        <v>825.71992999999998</v>
      </c>
      <c r="H101" s="11">
        <v>1.76</v>
      </c>
      <c r="I101" s="9">
        <f t="shared" si="10"/>
        <v>127.03383538461539</v>
      </c>
      <c r="J101" s="10">
        <f t="shared" si="11"/>
        <v>3.5200000000000002E-2</v>
      </c>
    </row>
    <row r="102" spans="1:10" x14ac:dyDescent="0.3">
      <c r="A102" t="s">
        <v>115</v>
      </c>
      <c r="C102" t="str">
        <f>MID(A102,6,5)</f>
        <v>85,60</v>
      </c>
      <c r="D102" t="str">
        <f>MID(A102,17,4)</f>
        <v>1,76</v>
      </c>
      <c r="F102" s="9">
        <v>85.6</v>
      </c>
      <c r="G102" s="9">
        <f t="shared" si="9"/>
        <v>839.44923999999992</v>
      </c>
      <c r="H102" s="11">
        <v>1.76</v>
      </c>
      <c r="I102" s="9">
        <f t="shared" si="10"/>
        <v>129.14603692307691</v>
      </c>
      <c r="J102" s="10">
        <f t="shared" si="11"/>
        <v>3.5200000000000002E-2</v>
      </c>
    </row>
    <row r="103" spans="1:10" x14ac:dyDescent="0.3">
      <c r="A103" t="s">
        <v>116</v>
      </c>
      <c r="C103" t="str">
        <f t="shared" ref="C103:C124" si="14">MID(A103,6,5)</f>
        <v>87,00</v>
      </c>
      <c r="D103" t="str">
        <f t="shared" ref="D103:D124" si="15">MID(A103,17,4)</f>
        <v>1,76</v>
      </c>
      <c r="F103" s="9">
        <v>87</v>
      </c>
      <c r="G103" s="9">
        <f t="shared" si="9"/>
        <v>853.17854999999997</v>
      </c>
      <c r="H103" s="11">
        <v>1.76</v>
      </c>
      <c r="I103" s="9">
        <f t="shared" si="10"/>
        <v>131.25823846153847</v>
      </c>
      <c r="J103" s="10">
        <f t="shared" si="11"/>
        <v>3.5200000000000002E-2</v>
      </c>
    </row>
    <row r="104" spans="1:10" x14ac:dyDescent="0.3">
      <c r="A104" t="s">
        <v>117</v>
      </c>
      <c r="C104" t="str">
        <f t="shared" si="14"/>
        <v>87,80</v>
      </c>
      <c r="D104" t="str">
        <f t="shared" si="15"/>
        <v>1,76</v>
      </c>
      <c r="F104" s="9">
        <v>87.8</v>
      </c>
      <c r="G104" s="9">
        <f t="shared" si="9"/>
        <v>861.02386999999987</v>
      </c>
      <c r="H104" s="11">
        <v>1.76</v>
      </c>
      <c r="I104" s="9">
        <f t="shared" si="10"/>
        <v>132.46521076923074</v>
      </c>
      <c r="J104" s="10">
        <f t="shared" si="11"/>
        <v>3.5200000000000002E-2</v>
      </c>
    </row>
    <row r="105" spans="1:10" x14ac:dyDescent="0.3">
      <c r="A105" t="s">
        <v>118</v>
      </c>
      <c r="C105" t="str">
        <f t="shared" si="14"/>
        <v>87,80</v>
      </c>
      <c r="D105" t="str">
        <f t="shared" si="15"/>
        <v>1,76</v>
      </c>
      <c r="F105" s="9">
        <v>87.8</v>
      </c>
      <c r="G105" s="9">
        <f t="shared" si="9"/>
        <v>861.02386999999987</v>
      </c>
      <c r="H105" s="11">
        <v>1.76</v>
      </c>
      <c r="I105" s="9">
        <f t="shared" si="10"/>
        <v>132.46521076923074</v>
      </c>
      <c r="J105" s="10">
        <f t="shared" si="11"/>
        <v>3.5200000000000002E-2</v>
      </c>
    </row>
    <row r="106" spans="1:10" x14ac:dyDescent="0.3">
      <c r="A106" t="s">
        <v>119</v>
      </c>
      <c r="C106" t="str">
        <f t="shared" si="14"/>
        <v>87,40</v>
      </c>
      <c r="D106" t="str">
        <f t="shared" si="15"/>
        <v>1,98</v>
      </c>
      <c r="F106" s="9">
        <v>87.4</v>
      </c>
      <c r="G106" s="9">
        <f t="shared" si="9"/>
        <v>857.10121000000004</v>
      </c>
      <c r="H106" s="11">
        <v>1.98</v>
      </c>
      <c r="I106" s="9">
        <f t="shared" si="10"/>
        <v>131.86172461538462</v>
      </c>
      <c r="J106" s="10">
        <f t="shared" si="11"/>
        <v>3.9599999999999996E-2</v>
      </c>
    </row>
    <row r="107" spans="1:10" x14ac:dyDescent="0.3">
      <c r="A107" t="s">
        <v>120</v>
      </c>
      <c r="C107" t="str">
        <f t="shared" si="14"/>
        <v>86,40</v>
      </c>
      <c r="D107" t="str">
        <f t="shared" si="15"/>
        <v>1,98</v>
      </c>
      <c r="F107" s="9">
        <v>86.4</v>
      </c>
      <c r="G107" s="9">
        <f t="shared" si="9"/>
        <v>847.29456000000005</v>
      </c>
      <c r="H107" s="11">
        <v>1.98</v>
      </c>
      <c r="I107" s="9">
        <f t="shared" si="10"/>
        <v>130.35300923076923</v>
      </c>
      <c r="J107" s="10">
        <f t="shared" si="11"/>
        <v>3.9599999999999996E-2</v>
      </c>
    </row>
    <row r="108" spans="1:10" x14ac:dyDescent="0.3">
      <c r="A108" t="s">
        <v>121</v>
      </c>
      <c r="C108" t="str">
        <f t="shared" si="14"/>
        <v>86,20</v>
      </c>
      <c r="D108" t="str">
        <f t="shared" si="15"/>
        <v>1,98</v>
      </c>
      <c r="F108" s="9">
        <v>86.2</v>
      </c>
      <c r="G108" s="9">
        <f t="shared" si="9"/>
        <v>845.33322999999996</v>
      </c>
      <c r="H108" s="11">
        <v>1.98</v>
      </c>
      <c r="I108" s="9">
        <f t="shared" si="10"/>
        <v>130.05126615384614</v>
      </c>
      <c r="J108" s="10">
        <f t="shared" si="11"/>
        <v>3.9599999999999996E-2</v>
      </c>
    </row>
    <row r="109" spans="1:10" x14ac:dyDescent="0.3">
      <c r="A109" t="s">
        <v>122</v>
      </c>
      <c r="C109" t="str">
        <f t="shared" si="14"/>
        <v>86,20</v>
      </c>
      <c r="D109" t="str">
        <f t="shared" si="15"/>
        <v>1,98</v>
      </c>
      <c r="F109" s="9">
        <v>86.2</v>
      </c>
      <c r="G109" s="9">
        <f t="shared" si="9"/>
        <v>845.33322999999996</v>
      </c>
      <c r="H109" s="11">
        <v>1.98</v>
      </c>
      <c r="I109" s="9">
        <f t="shared" si="10"/>
        <v>130.05126615384614</v>
      </c>
      <c r="J109" s="10">
        <f t="shared" si="11"/>
        <v>3.9599999999999996E-2</v>
      </c>
    </row>
    <row r="110" spans="1:10" x14ac:dyDescent="0.3">
      <c r="A110" t="s">
        <v>123</v>
      </c>
      <c r="C110" t="str">
        <f t="shared" si="14"/>
        <v>86,00</v>
      </c>
      <c r="D110" t="str">
        <f t="shared" si="15"/>
        <v>1,98</v>
      </c>
      <c r="F110" s="9">
        <v>86</v>
      </c>
      <c r="G110" s="9">
        <f t="shared" si="9"/>
        <v>843.37189999999998</v>
      </c>
      <c r="H110" s="11">
        <v>1.98</v>
      </c>
      <c r="I110" s="9">
        <f t="shared" si="10"/>
        <v>129.74952307692308</v>
      </c>
      <c r="J110" s="10">
        <f t="shared" si="11"/>
        <v>3.9599999999999996E-2</v>
      </c>
    </row>
    <row r="111" spans="1:10" x14ac:dyDescent="0.3">
      <c r="A111" t="s">
        <v>124</v>
      </c>
      <c r="C111" t="str">
        <f t="shared" si="14"/>
        <v>86,00</v>
      </c>
      <c r="D111" t="str">
        <f t="shared" si="15"/>
        <v>1,98</v>
      </c>
      <c r="F111" s="9">
        <v>86</v>
      </c>
      <c r="G111" s="9">
        <f t="shared" si="9"/>
        <v>843.37189999999998</v>
      </c>
      <c r="H111" s="11">
        <v>1.98</v>
      </c>
      <c r="I111" s="9">
        <f t="shared" si="10"/>
        <v>129.74952307692308</v>
      </c>
      <c r="J111" s="10">
        <f t="shared" si="11"/>
        <v>3.9599999999999996E-2</v>
      </c>
    </row>
    <row r="112" spans="1:10" x14ac:dyDescent="0.3">
      <c r="A112" t="s">
        <v>125</v>
      </c>
      <c r="C112" t="str">
        <f t="shared" si="14"/>
        <v>86,00</v>
      </c>
      <c r="D112" t="str">
        <f t="shared" si="15"/>
        <v>1,98</v>
      </c>
      <c r="F112" s="9">
        <v>86</v>
      </c>
      <c r="G112" s="9">
        <f t="shared" si="9"/>
        <v>843.37189999999998</v>
      </c>
      <c r="H112" s="11">
        <v>1.98</v>
      </c>
      <c r="I112" s="9">
        <f t="shared" si="10"/>
        <v>129.74952307692308</v>
      </c>
      <c r="J112" s="10">
        <f t="shared" si="11"/>
        <v>3.9599999999999996E-2</v>
      </c>
    </row>
    <row r="113" spans="1:10" x14ac:dyDescent="0.3">
      <c r="A113" t="s">
        <v>126</v>
      </c>
      <c r="C113" t="str">
        <f t="shared" si="14"/>
        <v>86,00</v>
      </c>
      <c r="D113" t="str">
        <f t="shared" si="15"/>
        <v>2,20</v>
      </c>
      <c r="F113" s="9">
        <v>86</v>
      </c>
      <c r="G113" s="9">
        <f t="shared" si="9"/>
        <v>843.37189999999998</v>
      </c>
      <c r="H113" s="11">
        <v>2.2000000000000002</v>
      </c>
      <c r="I113" s="9">
        <f t="shared" si="10"/>
        <v>129.74952307692308</v>
      </c>
      <c r="J113" s="10">
        <f t="shared" si="11"/>
        <v>4.4000000000000004E-2</v>
      </c>
    </row>
    <row r="114" spans="1:10" x14ac:dyDescent="0.3">
      <c r="A114" t="s">
        <v>127</v>
      </c>
      <c r="C114" t="str">
        <f t="shared" si="14"/>
        <v>86,00</v>
      </c>
      <c r="D114" t="str">
        <f t="shared" si="15"/>
        <v>2,20</v>
      </c>
      <c r="F114" s="9">
        <v>86</v>
      </c>
      <c r="G114" s="9">
        <f t="shared" si="9"/>
        <v>843.37189999999998</v>
      </c>
      <c r="H114" s="11">
        <v>2.2000000000000002</v>
      </c>
      <c r="I114" s="9">
        <f t="shared" si="10"/>
        <v>129.74952307692308</v>
      </c>
      <c r="J114" s="10">
        <f t="shared" si="11"/>
        <v>4.4000000000000004E-2</v>
      </c>
    </row>
    <row r="115" spans="1:10" x14ac:dyDescent="0.3">
      <c r="A115" t="s">
        <v>128</v>
      </c>
      <c r="C115" t="str">
        <f t="shared" si="14"/>
        <v>86,00</v>
      </c>
      <c r="D115" t="str">
        <f t="shared" si="15"/>
        <v>2,20</v>
      </c>
      <c r="F115" s="9">
        <v>86</v>
      </c>
      <c r="G115" s="9">
        <f t="shared" si="9"/>
        <v>843.37189999999998</v>
      </c>
      <c r="H115" s="11">
        <v>2.2000000000000002</v>
      </c>
      <c r="I115" s="9">
        <f t="shared" si="10"/>
        <v>129.74952307692308</v>
      </c>
      <c r="J115" s="10">
        <f t="shared" si="11"/>
        <v>4.4000000000000004E-2</v>
      </c>
    </row>
    <row r="116" spans="1:10" x14ac:dyDescent="0.3">
      <c r="A116" t="s">
        <v>129</v>
      </c>
      <c r="C116" t="str">
        <f t="shared" si="14"/>
        <v>86,00</v>
      </c>
      <c r="D116" t="str">
        <f t="shared" si="15"/>
        <v>2,20</v>
      </c>
      <c r="F116" s="9">
        <v>86</v>
      </c>
      <c r="G116" s="9">
        <f t="shared" si="9"/>
        <v>843.37189999999998</v>
      </c>
      <c r="H116" s="11">
        <v>2.2000000000000002</v>
      </c>
      <c r="I116" s="9">
        <f t="shared" si="10"/>
        <v>129.74952307692308</v>
      </c>
      <c r="J116" s="10">
        <f t="shared" si="11"/>
        <v>4.4000000000000004E-2</v>
      </c>
    </row>
    <row r="117" spans="1:10" x14ac:dyDescent="0.3">
      <c r="A117" t="s">
        <v>130</v>
      </c>
      <c r="C117" t="str">
        <f t="shared" si="14"/>
        <v>88,00</v>
      </c>
      <c r="D117" t="str">
        <f t="shared" si="15"/>
        <v>2,20</v>
      </c>
      <c r="F117" s="9">
        <v>88</v>
      </c>
      <c r="G117" s="9">
        <f t="shared" si="9"/>
        <v>862.98519999999996</v>
      </c>
      <c r="H117" s="11">
        <v>2.2000000000000002</v>
      </c>
      <c r="I117" s="9">
        <f t="shared" si="10"/>
        <v>132.76695384615385</v>
      </c>
      <c r="J117" s="10">
        <f t="shared" si="11"/>
        <v>4.4000000000000004E-2</v>
      </c>
    </row>
    <row r="118" spans="1:10" x14ac:dyDescent="0.3">
      <c r="A118" t="s">
        <v>131</v>
      </c>
      <c r="C118" t="str">
        <f t="shared" si="14"/>
        <v>88,00</v>
      </c>
      <c r="D118" t="str">
        <f t="shared" si="15"/>
        <v>2,20</v>
      </c>
      <c r="F118" s="9">
        <v>88</v>
      </c>
      <c r="G118" s="9">
        <f t="shared" si="9"/>
        <v>862.98519999999996</v>
      </c>
      <c r="H118" s="11">
        <v>2.2000000000000002</v>
      </c>
      <c r="I118" s="9">
        <f t="shared" si="10"/>
        <v>132.76695384615385</v>
      </c>
      <c r="J118" s="10">
        <f t="shared" si="11"/>
        <v>4.4000000000000004E-2</v>
      </c>
    </row>
    <row r="119" spans="1:10" x14ac:dyDescent="0.3">
      <c r="A119" t="s">
        <v>132</v>
      </c>
      <c r="C119" t="str">
        <f t="shared" si="14"/>
        <v>90,40</v>
      </c>
      <c r="D119" t="str">
        <f t="shared" si="15"/>
        <v>2,20</v>
      </c>
      <c r="F119" s="9">
        <v>90.4</v>
      </c>
      <c r="G119" s="9">
        <f t="shared" si="9"/>
        <v>886.52116000000001</v>
      </c>
      <c r="H119" s="11">
        <v>2.2000000000000002</v>
      </c>
      <c r="I119" s="9">
        <f t="shared" si="10"/>
        <v>136.38787076923077</v>
      </c>
      <c r="J119" s="10">
        <f t="shared" si="11"/>
        <v>4.4000000000000004E-2</v>
      </c>
    </row>
    <row r="120" spans="1:10" x14ac:dyDescent="0.3">
      <c r="A120" t="s">
        <v>133</v>
      </c>
      <c r="C120" t="str">
        <f t="shared" si="14"/>
        <v>92,60</v>
      </c>
      <c r="D120" t="str">
        <f t="shared" si="15"/>
        <v>2,20</v>
      </c>
      <c r="F120" s="9">
        <v>92.6</v>
      </c>
      <c r="G120" s="9">
        <f t="shared" si="9"/>
        <v>908.09578999999985</v>
      </c>
      <c r="H120" s="11">
        <v>2.2000000000000002</v>
      </c>
      <c r="I120" s="9">
        <f t="shared" si="10"/>
        <v>139.7070446153846</v>
      </c>
      <c r="J120" s="10">
        <f t="shared" si="11"/>
        <v>4.4000000000000004E-2</v>
      </c>
    </row>
    <row r="121" spans="1:10" x14ac:dyDescent="0.3">
      <c r="A121" t="s">
        <v>134</v>
      </c>
      <c r="C121" t="str">
        <f t="shared" si="14"/>
        <v>94,60</v>
      </c>
      <c r="D121" t="str">
        <f t="shared" si="15"/>
        <v>2,42</v>
      </c>
      <c r="F121" s="9">
        <v>94.6</v>
      </c>
      <c r="G121" s="9">
        <f t="shared" si="9"/>
        <v>927.70908999999995</v>
      </c>
      <c r="H121" s="11">
        <v>2.42</v>
      </c>
      <c r="I121" s="9">
        <f t="shared" si="10"/>
        <v>142.72447538461537</v>
      </c>
      <c r="J121" s="10">
        <f t="shared" si="11"/>
        <v>4.8399999999999999E-2</v>
      </c>
    </row>
    <row r="122" spans="1:10" x14ac:dyDescent="0.3">
      <c r="A122" t="s">
        <v>135</v>
      </c>
      <c r="C122" t="str">
        <f t="shared" si="14"/>
        <v>96,80</v>
      </c>
      <c r="D122" t="str">
        <f t="shared" si="15"/>
        <v>2,42</v>
      </c>
      <c r="F122" s="9">
        <v>96.8</v>
      </c>
      <c r="G122" s="9">
        <f t="shared" si="9"/>
        <v>949.2837199999999</v>
      </c>
      <c r="H122" s="11">
        <v>2.42</v>
      </c>
      <c r="I122" s="9">
        <f t="shared" si="10"/>
        <v>146.0436492307692</v>
      </c>
      <c r="J122" s="10">
        <f t="shared" si="11"/>
        <v>4.8399999999999999E-2</v>
      </c>
    </row>
    <row r="123" spans="1:10" x14ac:dyDescent="0.3">
      <c r="A123" t="s">
        <v>136</v>
      </c>
      <c r="C123" t="str">
        <f t="shared" si="14"/>
        <v>96,80</v>
      </c>
      <c r="D123" t="str">
        <f t="shared" si="15"/>
        <v>2,42</v>
      </c>
      <c r="F123" s="9">
        <v>96.8</v>
      </c>
      <c r="G123" s="9">
        <f t="shared" si="9"/>
        <v>949.2837199999999</v>
      </c>
      <c r="H123" s="11">
        <v>2.42</v>
      </c>
      <c r="I123" s="9">
        <f t="shared" si="10"/>
        <v>146.0436492307692</v>
      </c>
      <c r="J123" s="10">
        <f t="shared" si="11"/>
        <v>4.8399999999999999E-2</v>
      </c>
    </row>
    <row r="124" spans="1:10" x14ac:dyDescent="0.3">
      <c r="A124" t="s">
        <v>137</v>
      </c>
      <c r="C124" t="str">
        <f t="shared" si="14"/>
        <v>99,20</v>
      </c>
      <c r="D124" t="str">
        <f t="shared" si="15"/>
        <v>2,42</v>
      </c>
      <c r="F124" s="9">
        <v>99.2</v>
      </c>
      <c r="G124" s="9">
        <f t="shared" si="9"/>
        <v>972.81967999999995</v>
      </c>
      <c r="H124" s="11">
        <v>2.42</v>
      </c>
      <c r="I124" s="9">
        <f t="shared" si="10"/>
        <v>149.66456615384615</v>
      </c>
      <c r="J124" s="10">
        <f t="shared" si="11"/>
        <v>4.8399999999999999E-2</v>
      </c>
    </row>
    <row r="125" spans="1:10" x14ac:dyDescent="0.3">
      <c r="A125" t="s">
        <v>138</v>
      </c>
      <c r="C125" t="str">
        <f t="shared" ref="C125:C134" si="16">MID(A125,6,6)</f>
        <v>101,40</v>
      </c>
      <c r="D125" t="str">
        <f>MID(A125,18,4)</f>
        <v>2,42</v>
      </c>
      <c r="F125" s="9">
        <v>101.4</v>
      </c>
      <c r="G125" s="9">
        <f t="shared" si="9"/>
        <v>994.39431000000002</v>
      </c>
      <c r="H125" s="11">
        <v>2.42</v>
      </c>
      <c r="I125" s="9">
        <f t="shared" si="10"/>
        <v>152.98374000000001</v>
      </c>
      <c r="J125" s="10">
        <f t="shared" si="11"/>
        <v>4.8399999999999999E-2</v>
      </c>
    </row>
    <row r="126" spans="1:10" x14ac:dyDescent="0.3">
      <c r="A126" t="s">
        <v>139</v>
      </c>
      <c r="C126" t="str">
        <f t="shared" si="16"/>
        <v>103,40</v>
      </c>
      <c r="D126" t="str">
        <f t="shared" ref="D126:D134" si="17">MID(A126,18,4)</f>
        <v>2,42</v>
      </c>
      <c r="F126" s="9">
        <v>103.4</v>
      </c>
      <c r="G126" s="9">
        <f t="shared" si="9"/>
        <v>1014.00761</v>
      </c>
      <c r="H126" s="11">
        <v>2.42</v>
      </c>
      <c r="I126" s="9">
        <f t="shared" si="10"/>
        <v>156.00117076923078</v>
      </c>
      <c r="J126" s="10">
        <f t="shared" si="11"/>
        <v>4.8399999999999999E-2</v>
      </c>
    </row>
    <row r="127" spans="1:10" x14ac:dyDescent="0.3">
      <c r="A127" t="s">
        <v>140</v>
      </c>
      <c r="C127" t="str">
        <f t="shared" si="16"/>
        <v>103,40</v>
      </c>
      <c r="D127" t="str">
        <f t="shared" si="17"/>
        <v>2,64</v>
      </c>
      <c r="F127" s="9">
        <v>103.4</v>
      </c>
      <c r="G127" s="9">
        <f t="shared" si="9"/>
        <v>1014.00761</v>
      </c>
      <c r="H127" s="11">
        <v>2.64</v>
      </c>
      <c r="I127" s="9">
        <f t="shared" si="10"/>
        <v>156.00117076923078</v>
      </c>
      <c r="J127" s="10">
        <f t="shared" si="11"/>
        <v>5.28E-2</v>
      </c>
    </row>
    <row r="128" spans="1:10" x14ac:dyDescent="0.3">
      <c r="A128" t="s">
        <v>141</v>
      </c>
      <c r="C128" t="str">
        <f t="shared" si="16"/>
        <v>105,60</v>
      </c>
      <c r="D128" t="str">
        <f t="shared" si="17"/>
        <v>2,64</v>
      </c>
      <c r="F128" s="9">
        <v>105.6</v>
      </c>
      <c r="G128" s="9">
        <f t="shared" si="9"/>
        <v>1035.58224</v>
      </c>
      <c r="H128" s="11">
        <v>2.64</v>
      </c>
      <c r="I128" s="9">
        <f t="shared" si="10"/>
        <v>159.32034461538461</v>
      </c>
      <c r="J128" s="10">
        <f t="shared" si="11"/>
        <v>5.28E-2</v>
      </c>
    </row>
    <row r="129" spans="1:10" x14ac:dyDescent="0.3">
      <c r="A129" t="s">
        <v>142</v>
      </c>
      <c r="C129" t="str">
        <f t="shared" si="16"/>
        <v>107,80</v>
      </c>
      <c r="D129" t="str">
        <f t="shared" si="17"/>
        <v>2,64</v>
      </c>
      <c r="F129" s="9">
        <v>107.8</v>
      </c>
      <c r="G129" s="9">
        <f t="shared" si="9"/>
        <v>1057.1568699999998</v>
      </c>
      <c r="H129" s="11">
        <v>2.64</v>
      </c>
      <c r="I129" s="9">
        <f t="shared" si="10"/>
        <v>162.63951846153844</v>
      </c>
      <c r="J129" s="10">
        <f t="shared" si="11"/>
        <v>5.28E-2</v>
      </c>
    </row>
    <row r="130" spans="1:10" x14ac:dyDescent="0.3">
      <c r="A130" t="s">
        <v>143</v>
      </c>
      <c r="C130" t="str">
        <f t="shared" si="16"/>
        <v>110,40</v>
      </c>
      <c r="D130" t="str">
        <f t="shared" si="17"/>
        <v>2,64</v>
      </c>
      <c r="F130" s="9">
        <v>110.4</v>
      </c>
      <c r="G130" s="9">
        <f t="shared" si="9"/>
        <v>1082.65416</v>
      </c>
      <c r="H130" s="11">
        <v>2.64</v>
      </c>
      <c r="I130" s="9">
        <f t="shared" si="10"/>
        <v>166.56217846153848</v>
      </c>
      <c r="J130" s="10">
        <f t="shared" si="11"/>
        <v>5.28E-2</v>
      </c>
    </row>
    <row r="131" spans="1:10" x14ac:dyDescent="0.3">
      <c r="A131" t="s">
        <v>144</v>
      </c>
      <c r="C131" t="str">
        <f t="shared" si="16"/>
        <v>112,80</v>
      </c>
      <c r="D131" t="str">
        <f t="shared" si="17"/>
        <v>2,64</v>
      </c>
      <c r="F131" s="9">
        <v>112.8</v>
      </c>
      <c r="G131" s="9">
        <f t="shared" ref="G131:G134" si="18">F131*$E$2</f>
        <v>1106.19012</v>
      </c>
      <c r="H131" s="11">
        <v>2.64</v>
      </c>
      <c r="I131" s="9">
        <f t="shared" ref="I131:I134" si="19">G131/$O$4</f>
        <v>170.18309538461537</v>
      </c>
      <c r="J131" s="10">
        <f t="shared" ref="J131:J134" si="20">H131/$O$6</f>
        <v>5.28E-2</v>
      </c>
    </row>
    <row r="132" spans="1:10" x14ac:dyDescent="0.3">
      <c r="A132" t="s">
        <v>145</v>
      </c>
      <c r="C132" t="str">
        <f t="shared" si="16"/>
        <v>112,80</v>
      </c>
      <c r="D132" t="str">
        <f t="shared" si="17"/>
        <v>2,64</v>
      </c>
      <c r="F132" s="9">
        <v>112.8</v>
      </c>
      <c r="G132" s="9">
        <f t="shared" si="18"/>
        <v>1106.19012</v>
      </c>
      <c r="H132" s="11">
        <v>2.64</v>
      </c>
      <c r="I132" s="9">
        <f t="shared" si="19"/>
        <v>170.18309538461537</v>
      </c>
      <c r="J132" s="10">
        <f t="shared" si="20"/>
        <v>5.28E-2</v>
      </c>
    </row>
    <row r="133" spans="1:10" x14ac:dyDescent="0.3">
      <c r="A133" t="s">
        <v>146</v>
      </c>
      <c r="C133" t="str">
        <f t="shared" si="16"/>
        <v>115,40</v>
      </c>
      <c r="D133" t="str">
        <f t="shared" si="17"/>
        <v>2,64</v>
      </c>
      <c r="F133" s="9">
        <v>115.4</v>
      </c>
      <c r="G133" s="9">
        <f t="shared" si="18"/>
        <v>1131.68741</v>
      </c>
      <c r="H133" s="11">
        <v>2.64</v>
      </c>
      <c r="I133" s="9">
        <f t="shared" si="19"/>
        <v>174.10575538461538</v>
      </c>
      <c r="J133" s="10">
        <f t="shared" si="20"/>
        <v>5.28E-2</v>
      </c>
    </row>
    <row r="134" spans="1:10" x14ac:dyDescent="0.3">
      <c r="A134" t="s">
        <v>147</v>
      </c>
      <c r="C134" t="str">
        <f t="shared" si="16"/>
        <v>117,40</v>
      </c>
      <c r="D134" t="str">
        <f t="shared" si="17"/>
        <v>2,64</v>
      </c>
      <c r="F134" s="9">
        <v>117.4</v>
      </c>
      <c r="G134" s="9">
        <f t="shared" si="18"/>
        <v>1151.30071</v>
      </c>
      <c r="H134" s="11">
        <v>2.64</v>
      </c>
      <c r="I134" s="9">
        <f t="shared" si="19"/>
        <v>177.12318615384615</v>
      </c>
      <c r="J134" s="10">
        <f t="shared" si="20"/>
        <v>5.28E-2</v>
      </c>
    </row>
  </sheetData>
  <phoneticPr fontId="5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D1E9F1-5AE1-46B1-B4B3-F29AE17079EC}">
  <dimension ref="A1:P61"/>
  <sheetViews>
    <sheetView tabSelected="1" zoomScale="80" zoomScaleNormal="80" workbookViewId="0"/>
  </sheetViews>
  <sheetFormatPr defaultRowHeight="14.4" x14ac:dyDescent="0.3"/>
  <cols>
    <col min="1" max="1" width="19.5546875" bestFit="1" customWidth="1"/>
    <col min="7" max="8" width="15.88671875" style="12" customWidth="1"/>
    <col min="9" max="9" width="19" style="12" customWidth="1"/>
    <col min="10" max="10" width="11.77734375" style="12" customWidth="1"/>
    <col min="11" max="11" width="12.21875" style="12" customWidth="1"/>
  </cols>
  <sheetData>
    <row r="1" spans="1:16" x14ac:dyDescent="0.3">
      <c r="G1" s="6" t="s">
        <v>154</v>
      </c>
      <c r="H1" s="6" t="s">
        <v>155</v>
      </c>
      <c r="I1" s="6" t="s">
        <v>151</v>
      </c>
      <c r="J1" s="7" t="s">
        <v>14</v>
      </c>
      <c r="K1" s="7" t="s">
        <v>15</v>
      </c>
      <c r="O1" s="5" t="s">
        <v>149</v>
      </c>
      <c r="P1" s="5">
        <v>0.5</v>
      </c>
    </row>
    <row r="2" spans="1:16" x14ac:dyDescent="0.3">
      <c r="F2">
        <v>9.8066499999999994</v>
      </c>
      <c r="G2" s="8">
        <v>0</v>
      </c>
      <c r="H2" s="8">
        <f t="shared" ref="H2:H33" si="0">G2*$F$2</f>
        <v>0</v>
      </c>
      <c r="I2" s="8">
        <v>0</v>
      </c>
      <c r="J2" s="9">
        <f t="shared" ref="J2:J33" si="1">H2/$P$4</f>
        <v>0</v>
      </c>
      <c r="K2" s="10">
        <f t="shared" ref="K2:K33" si="2">I2/$P$6</f>
        <v>0</v>
      </c>
      <c r="O2" t="s">
        <v>150</v>
      </c>
      <c r="P2">
        <v>13</v>
      </c>
    </row>
    <row r="3" spans="1:16" x14ac:dyDescent="0.3">
      <c r="A3" t="s">
        <v>156</v>
      </c>
      <c r="C3" t="str">
        <f>MID(A3,4,4)</f>
        <v>7,40</v>
      </c>
      <c r="D3" t="str">
        <f>MID(A3,14,4)</f>
        <v>0,22</v>
      </c>
      <c r="G3" s="8" t="str">
        <f>C3</f>
        <v>7,40</v>
      </c>
      <c r="H3" s="9">
        <f t="shared" si="0"/>
        <v>72.569209999999998</v>
      </c>
      <c r="I3" s="8" t="str">
        <f>D3</f>
        <v>0,22</v>
      </c>
      <c r="J3" s="9">
        <f t="shared" si="1"/>
        <v>11.164493846153846</v>
      </c>
      <c r="K3" s="10">
        <f t="shared" si="2"/>
        <v>4.4000000000000003E-3</v>
      </c>
    </row>
    <row r="4" spans="1:16" x14ac:dyDescent="0.3">
      <c r="A4" t="s">
        <v>157</v>
      </c>
      <c r="C4" t="str">
        <f t="shared" ref="C4:C9" si="3">MID(A4,4,4)</f>
        <v>8,00</v>
      </c>
      <c r="D4" t="str">
        <f t="shared" ref="D4:D9" si="4">MID(A4,14,4)</f>
        <v>0,22</v>
      </c>
      <c r="G4" s="8" t="str">
        <f t="shared" ref="G4:G61" si="5">C4</f>
        <v>8,00</v>
      </c>
      <c r="H4" s="9">
        <f t="shared" si="0"/>
        <v>78.453199999999995</v>
      </c>
      <c r="I4" s="8" t="str">
        <f t="shared" ref="I4:I61" si="6">D4</f>
        <v>0,22</v>
      </c>
      <c r="J4" s="9">
        <f t="shared" si="1"/>
        <v>12.069723076923076</v>
      </c>
      <c r="K4" s="10">
        <f t="shared" si="2"/>
        <v>4.4000000000000003E-3</v>
      </c>
      <c r="O4" t="s">
        <v>148</v>
      </c>
      <c r="P4">
        <f>P1*P2</f>
        <v>6.5</v>
      </c>
    </row>
    <row r="5" spans="1:16" x14ac:dyDescent="0.3">
      <c r="A5" t="s">
        <v>158</v>
      </c>
      <c r="C5" t="str">
        <f t="shared" si="3"/>
        <v>8,20</v>
      </c>
      <c r="D5" t="str">
        <f t="shared" si="4"/>
        <v>0,22</v>
      </c>
      <c r="G5" s="8" t="str">
        <f t="shared" si="5"/>
        <v>8,20</v>
      </c>
      <c r="H5" s="9">
        <f t="shared" si="0"/>
        <v>80.414529999999985</v>
      </c>
      <c r="I5" s="8" t="str">
        <f t="shared" si="6"/>
        <v>0,22</v>
      </c>
      <c r="J5" s="9">
        <f t="shared" si="1"/>
        <v>12.371466153846152</v>
      </c>
      <c r="K5" s="10">
        <f t="shared" si="2"/>
        <v>4.4000000000000003E-3</v>
      </c>
      <c r="O5" t="s">
        <v>152</v>
      </c>
      <c r="P5">
        <v>2.64</v>
      </c>
    </row>
    <row r="6" spans="1:16" x14ac:dyDescent="0.3">
      <c r="A6" t="s">
        <v>159</v>
      </c>
      <c r="C6" t="str">
        <f t="shared" si="3"/>
        <v>8,60</v>
      </c>
      <c r="D6" t="str">
        <f t="shared" si="4"/>
        <v>0,22</v>
      </c>
      <c r="G6" s="8" t="str">
        <f t="shared" si="5"/>
        <v>8,60</v>
      </c>
      <c r="H6" s="9">
        <f t="shared" si="0"/>
        <v>84.337189999999993</v>
      </c>
      <c r="I6" s="8" t="str">
        <f t="shared" si="6"/>
        <v>0,22</v>
      </c>
      <c r="J6" s="9">
        <f t="shared" si="1"/>
        <v>12.974952307692307</v>
      </c>
      <c r="K6" s="10">
        <f t="shared" si="2"/>
        <v>4.4000000000000003E-3</v>
      </c>
      <c r="O6" t="s">
        <v>153</v>
      </c>
      <c r="P6">
        <v>50</v>
      </c>
    </row>
    <row r="7" spans="1:16" x14ac:dyDescent="0.3">
      <c r="A7" t="s">
        <v>160</v>
      </c>
      <c r="C7" t="str">
        <f t="shared" si="3"/>
        <v>8,80</v>
      </c>
      <c r="D7" t="str">
        <f t="shared" si="4"/>
        <v>0,22</v>
      </c>
      <c r="G7" s="8" t="str">
        <f t="shared" si="5"/>
        <v>8,80</v>
      </c>
      <c r="H7" s="9">
        <f t="shared" si="0"/>
        <v>86.298519999999996</v>
      </c>
      <c r="I7" s="8" t="str">
        <f t="shared" si="6"/>
        <v>0,22</v>
      </c>
      <c r="J7" s="9">
        <f t="shared" si="1"/>
        <v>13.276695384615383</v>
      </c>
      <c r="K7" s="10">
        <f t="shared" si="2"/>
        <v>4.4000000000000003E-3</v>
      </c>
    </row>
    <row r="8" spans="1:16" x14ac:dyDescent="0.3">
      <c r="A8" t="s">
        <v>161</v>
      </c>
      <c r="C8" t="str">
        <f t="shared" si="3"/>
        <v>8,80</v>
      </c>
      <c r="D8" t="str">
        <f t="shared" si="4"/>
        <v>0,22</v>
      </c>
      <c r="G8" s="8" t="str">
        <f t="shared" si="5"/>
        <v>8,80</v>
      </c>
      <c r="H8" s="9">
        <f t="shared" si="0"/>
        <v>86.298519999999996</v>
      </c>
      <c r="I8" s="8" t="str">
        <f t="shared" si="6"/>
        <v>0,22</v>
      </c>
      <c r="J8" s="9">
        <f t="shared" si="1"/>
        <v>13.276695384615383</v>
      </c>
      <c r="K8" s="10">
        <f t="shared" si="2"/>
        <v>4.4000000000000003E-3</v>
      </c>
    </row>
    <row r="9" spans="1:16" x14ac:dyDescent="0.3">
      <c r="A9" t="s">
        <v>162</v>
      </c>
      <c r="C9" t="str">
        <f t="shared" si="3"/>
        <v>9,00</v>
      </c>
      <c r="D9" t="str">
        <f t="shared" si="4"/>
        <v>0,22</v>
      </c>
      <c r="G9" s="8" t="str">
        <f t="shared" si="5"/>
        <v>9,00</v>
      </c>
      <c r="H9" s="9">
        <f t="shared" si="0"/>
        <v>88.25985</v>
      </c>
      <c r="I9" s="8" t="str">
        <f t="shared" si="6"/>
        <v>0,22</v>
      </c>
      <c r="J9" s="9">
        <f t="shared" si="1"/>
        <v>13.578438461538461</v>
      </c>
      <c r="K9" s="10">
        <f t="shared" si="2"/>
        <v>4.4000000000000003E-3</v>
      </c>
    </row>
    <row r="10" spans="1:16" x14ac:dyDescent="0.3">
      <c r="A10" t="s">
        <v>163</v>
      </c>
      <c r="C10" t="str">
        <f t="shared" ref="C10:C11" si="7">MID(A10,4,5)</f>
        <v xml:space="preserve">9,20 </v>
      </c>
      <c r="D10" t="str">
        <f>MID(A10,14,4)</f>
        <v>0,22</v>
      </c>
      <c r="G10" s="8" t="str">
        <f t="shared" si="5"/>
        <v xml:space="preserve">9,20 </v>
      </c>
      <c r="H10" s="9">
        <f t="shared" si="0"/>
        <v>90.22117999999999</v>
      </c>
      <c r="I10" s="8" t="str">
        <f t="shared" si="6"/>
        <v>0,22</v>
      </c>
      <c r="J10" s="9">
        <f t="shared" si="1"/>
        <v>13.880181538461537</v>
      </c>
      <c r="K10" s="10">
        <f t="shared" si="2"/>
        <v>4.4000000000000003E-3</v>
      </c>
    </row>
    <row r="11" spans="1:16" x14ac:dyDescent="0.3">
      <c r="A11" t="s">
        <v>164</v>
      </c>
      <c r="C11" t="str">
        <f t="shared" si="7"/>
        <v>12,00</v>
      </c>
      <c r="D11" t="str">
        <f t="shared" ref="D11" si="8">MID(A11,15,4)</f>
        <v>0,22</v>
      </c>
      <c r="G11" s="8" t="str">
        <f t="shared" si="5"/>
        <v>12,00</v>
      </c>
      <c r="H11" s="9">
        <f t="shared" si="0"/>
        <v>117.6798</v>
      </c>
      <c r="I11" s="8" t="str">
        <f t="shared" si="6"/>
        <v>0,22</v>
      </c>
      <c r="J11" s="9">
        <f t="shared" si="1"/>
        <v>18.104584615384617</v>
      </c>
      <c r="K11" s="10">
        <f t="shared" si="2"/>
        <v>4.4000000000000003E-3</v>
      </c>
    </row>
    <row r="12" spans="1:16" x14ac:dyDescent="0.3">
      <c r="A12" t="s">
        <v>165</v>
      </c>
      <c r="C12" t="str">
        <f>MID(A12,5,5)</f>
        <v>12,40</v>
      </c>
      <c r="D12" t="str">
        <f>MID(A12,16,4)</f>
        <v>0,22</v>
      </c>
      <c r="G12" s="8" t="str">
        <f t="shared" si="5"/>
        <v>12,40</v>
      </c>
      <c r="H12" s="9">
        <f t="shared" si="0"/>
        <v>121.60245999999999</v>
      </c>
      <c r="I12" s="8" t="str">
        <f t="shared" si="6"/>
        <v>0,22</v>
      </c>
      <c r="J12" s="9">
        <f t="shared" si="1"/>
        <v>18.708070769230769</v>
      </c>
      <c r="K12" s="10">
        <f t="shared" si="2"/>
        <v>4.4000000000000003E-3</v>
      </c>
    </row>
    <row r="13" spans="1:16" x14ac:dyDescent="0.3">
      <c r="A13" t="s">
        <v>166</v>
      </c>
      <c r="C13" t="str">
        <f t="shared" ref="C13:C61" si="9">MID(A13,5,5)</f>
        <v>12,40</v>
      </c>
      <c r="D13" t="str">
        <f t="shared" ref="D13:D61" si="10">MID(A13,16,4)</f>
        <v>0,22</v>
      </c>
      <c r="G13" s="8" t="str">
        <f t="shared" si="5"/>
        <v>12,40</v>
      </c>
      <c r="H13" s="9">
        <f t="shared" si="0"/>
        <v>121.60245999999999</v>
      </c>
      <c r="I13" s="8" t="str">
        <f t="shared" si="6"/>
        <v>0,22</v>
      </c>
      <c r="J13" s="9">
        <f t="shared" si="1"/>
        <v>18.708070769230769</v>
      </c>
      <c r="K13" s="10">
        <f t="shared" si="2"/>
        <v>4.4000000000000003E-3</v>
      </c>
    </row>
    <row r="14" spans="1:16" x14ac:dyDescent="0.3">
      <c r="A14" t="s">
        <v>167</v>
      </c>
      <c r="C14" t="str">
        <f t="shared" si="9"/>
        <v>12,80</v>
      </c>
      <c r="D14" t="str">
        <f t="shared" si="10"/>
        <v>0,22</v>
      </c>
      <c r="G14" s="8" t="str">
        <f t="shared" si="5"/>
        <v>12,80</v>
      </c>
      <c r="H14" s="9">
        <f t="shared" si="0"/>
        <v>125.52512</v>
      </c>
      <c r="I14" s="8" t="str">
        <f t="shared" si="6"/>
        <v>0,22</v>
      </c>
      <c r="J14" s="9">
        <f t="shared" si="1"/>
        <v>19.311556923076925</v>
      </c>
      <c r="K14" s="10">
        <f t="shared" si="2"/>
        <v>4.4000000000000003E-3</v>
      </c>
    </row>
    <row r="15" spans="1:16" x14ac:dyDescent="0.3">
      <c r="A15" t="s">
        <v>168</v>
      </c>
      <c r="C15" t="str">
        <f t="shared" si="9"/>
        <v>13,00</v>
      </c>
      <c r="D15" t="str">
        <f t="shared" si="10"/>
        <v>0,22</v>
      </c>
      <c r="G15" s="8" t="str">
        <f t="shared" si="5"/>
        <v>13,00</v>
      </c>
      <c r="H15" s="9">
        <f t="shared" si="0"/>
        <v>127.48644999999999</v>
      </c>
      <c r="I15" s="8" t="str">
        <f t="shared" si="6"/>
        <v>0,22</v>
      </c>
      <c r="J15" s="9">
        <f t="shared" si="1"/>
        <v>19.613299999999999</v>
      </c>
      <c r="K15" s="10">
        <f t="shared" si="2"/>
        <v>4.4000000000000003E-3</v>
      </c>
    </row>
    <row r="16" spans="1:16" x14ac:dyDescent="0.3">
      <c r="A16" t="s">
        <v>169</v>
      </c>
      <c r="C16" t="str">
        <f t="shared" si="9"/>
        <v>14,60</v>
      </c>
      <c r="D16" t="str">
        <f t="shared" si="10"/>
        <v>0,44</v>
      </c>
      <c r="G16" s="8" t="str">
        <f t="shared" si="5"/>
        <v>14,60</v>
      </c>
      <c r="H16" s="9">
        <f t="shared" si="0"/>
        <v>143.17708999999999</v>
      </c>
      <c r="I16" s="8" t="str">
        <f t="shared" si="6"/>
        <v>0,44</v>
      </c>
      <c r="J16" s="9">
        <f t="shared" si="1"/>
        <v>22.027244615384614</v>
      </c>
      <c r="K16" s="10">
        <f t="shared" si="2"/>
        <v>8.8000000000000005E-3</v>
      </c>
    </row>
    <row r="17" spans="1:11" x14ac:dyDescent="0.3">
      <c r="A17" t="s">
        <v>170</v>
      </c>
      <c r="C17" t="str">
        <f t="shared" si="9"/>
        <v>14,60</v>
      </c>
      <c r="D17" t="str">
        <f t="shared" si="10"/>
        <v>0,44</v>
      </c>
      <c r="G17" s="8" t="str">
        <f t="shared" si="5"/>
        <v>14,60</v>
      </c>
      <c r="H17" s="9">
        <f t="shared" si="0"/>
        <v>143.17708999999999</v>
      </c>
      <c r="I17" s="8" t="str">
        <f t="shared" si="6"/>
        <v>0,44</v>
      </c>
      <c r="J17" s="9">
        <f t="shared" si="1"/>
        <v>22.027244615384614</v>
      </c>
      <c r="K17" s="10">
        <f t="shared" si="2"/>
        <v>8.8000000000000005E-3</v>
      </c>
    </row>
    <row r="18" spans="1:11" x14ac:dyDescent="0.3">
      <c r="A18" t="s">
        <v>171</v>
      </c>
      <c r="C18" t="str">
        <f t="shared" si="9"/>
        <v>15,40</v>
      </c>
      <c r="D18" t="str">
        <f t="shared" si="10"/>
        <v>0,44</v>
      </c>
      <c r="G18" s="8" t="str">
        <f t="shared" si="5"/>
        <v>15,40</v>
      </c>
      <c r="H18" s="9">
        <f t="shared" si="0"/>
        <v>151.02241000000001</v>
      </c>
      <c r="I18" s="8" t="str">
        <f t="shared" si="6"/>
        <v>0,44</v>
      </c>
      <c r="J18" s="9">
        <f t="shared" si="1"/>
        <v>23.234216923076925</v>
      </c>
      <c r="K18" s="10">
        <f t="shared" si="2"/>
        <v>8.8000000000000005E-3</v>
      </c>
    </row>
    <row r="19" spans="1:11" x14ac:dyDescent="0.3">
      <c r="A19" t="s">
        <v>172</v>
      </c>
      <c r="C19" t="str">
        <f t="shared" si="9"/>
        <v>15,60</v>
      </c>
      <c r="D19" t="str">
        <f t="shared" si="10"/>
        <v>0,44</v>
      </c>
      <c r="G19" s="8" t="str">
        <f t="shared" si="5"/>
        <v>15,60</v>
      </c>
      <c r="H19" s="9">
        <f t="shared" si="0"/>
        <v>152.98373999999998</v>
      </c>
      <c r="I19" s="8" t="str">
        <f t="shared" si="6"/>
        <v>0,44</v>
      </c>
      <c r="J19" s="9">
        <f t="shared" si="1"/>
        <v>23.535959999999996</v>
      </c>
      <c r="K19" s="10">
        <f t="shared" si="2"/>
        <v>8.8000000000000005E-3</v>
      </c>
    </row>
    <row r="20" spans="1:11" x14ac:dyDescent="0.3">
      <c r="A20" t="s">
        <v>173</v>
      </c>
      <c r="C20" t="str">
        <f t="shared" si="9"/>
        <v>16,00</v>
      </c>
      <c r="D20" t="str">
        <f t="shared" si="10"/>
        <v>0,44</v>
      </c>
      <c r="G20" s="8" t="str">
        <f t="shared" si="5"/>
        <v>16,00</v>
      </c>
      <c r="H20" s="9">
        <f t="shared" si="0"/>
        <v>156.90639999999999</v>
      </c>
      <c r="I20" s="8" t="str">
        <f t="shared" si="6"/>
        <v>0,44</v>
      </c>
      <c r="J20" s="9">
        <f t="shared" si="1"/>
        <v>24.139446153846151</v>
      </c>
      <c r="K20" s="10">
        <f t="shared" si="2"/>
        <v>8.8000000000000005E-3</v>
      </c>
    </row>
    <row r="21" spans="1:11" x14ac:dyDescent="0.3">
      <c r="A21" t="s">
        <v>174</v>
      </c>
      <c r="C21" t="str">
        <f t="shared" si="9"/>
        <v>17,40</v>
      </c>
      <c r="D21" t="str">
        <f t="shared" si="10"/>
        <v>0,44</v>
      </c>
      <c r="G21" s="8" t="str">
        <f t="shared" si="5"/>
        <v>17,40</v>
      </c>
      <c r="H21" s="9">
        <f t="shared" si="0"/>
        <v>170.63570999999999</v>
      </c>
      <c r="I21" s="8" t="str">
        <f t="shared" si="6"/>
        <v>0,44</v>
      </c>
      <c r="J21" s="9">
        <f t="shared" si="1"/>
        <v>26.251647692307692</v>
      </c>
      <c r="K21" s="10">
        <f t="shared" si="2"/>
        <v>8.8000000000000005E-3</v>
      </c>
    </row>
    <row r="22" spans="1:11" x14ac:dyDescent="0.3">
      <c r="A22" t="s">
        <v>175</v>
      </c>
      <c r="C22" t="str">
        <f t="shared" si="9"/>
        <v>17,40</v>
      </c>
      <c r="D22" t="str">
        <f t="shared" si="10"/>
        <v>0,66</v>
      </c>
      <c r="G22" s="8" t="str">
        <f t="shared" si="5"/>
        <v>17,40</v>
      </c>
      <c r="H22" s="9">
        <f t="shared" si="0"/>
        <v>170.63570999999999</v>
      </c>
      <c r="I22" s="8" t="str">
        <f t="shared" si="6"/>
        <v>0,66</v>
      </c>
      <c r="J22" s="9">
        <f t="shared" si="1"/>
        <v>26.251647692307692</v>
      </c>
      <c r="K22" s="10">
        <f t="shared" si="2"/>
        <v>1.32E-2</v>
      </c>
    </row>
    <row r="23" spans="1:11" x14ac:dyDescent="0.3">
      <c r="A23" t="s">
        <v>176</v>
      </c>
      <c r="C23" t="str">
        <f t="shared" si="9"/>
        <v>18,20</v>
      </c>
      <c r="D23" t="str">
        <f t="shared" si="10"/>
        <v>0,66</v>
      </c>
      <c r="G23" s="8" t="str">
        <f t="shared" si="5"/>
        <v>18,20</v>
      </c>
      <c r="H23" s="9">
        <f t="shared" si="0"/>
        <v>178.48102999999998</v>
      </c>
      <c r="I23" s="8" t="str">
        <f t="shared" si="6"/>
        <v>0,66</v>
      </c>
      <c r="J23" s="9">
        <f t="shared" si="1"/>
        <v>27.458619999999996</v>
      </c>
      <c r="K23" s="10">
        <f t="shared" si="2"/>
        <v>1.32E-2</v>
      </c>
    </row>
    <row r="24" spans="1:11" x14ac:dyDescent="0.3">
      <c r="A24" t="s">
        <v>177</v>
      </c>
      <c r="C24" t="str">
        <f t="shared" si="9"/>
        <v>18,40</v>
      </c>
      <c r="D24" t="str">
        <f t="shared" si="10"/>
        <v>0,66</v>
      </c>
      <c r="G24" s="8" t="str">
        <f t="shared" si="5"/>
        <v>18,40</v>
      </c>
      <c r="H24" s="9">
        <f t="shared" si="0"/>
        <v>180.44235999999998</v>
      </c>
      <c r="I24" s="8" t="str">
        <f t="shared" si="6"/>
        <v>0,66</v>
      </c>
      <c r="J24" s="9">
        <f t="shared" si="1"/>
        <v>27.760363076923074</v>
      </c>
      <c r="K24" s="10">
        <f t="shared" si="2"/>
        <v>1.32E-2</v>
      </c>
    </row>
    <row r="25" spans="1:11" x14ac:dyDescent="0.3">
      <c r="A25" t="s">
        <v>178</v>
      </c>
      <c r="C25" t="str">
        <f t="shared" si="9"/>
        <v>19,80</v>
      </c>
      <c r="D25" t="str">
        <f t="shared" si="10"/>
        <v>0,66</v>
      </c>
      <c r="G25" s="8" t="str">
        <f t="shared" si="5"/>
        <v>19,80</v>
      </c>
      <c r="H25" s="9">
        <f t="shared" si="0"/>
        <v>194.17167000000001</v>
      </c>
      <c r="I25" s="8" t="str">
        <f t="shared" si="6"/>
        <v>0,66</v>
      </c>
      <c r="J25" s="9">
        <f t="shared" si="1"/>
        <v>29.872564615384615</v>
      </c>
      <c r="K25" s="10">
        <f t="shared" si="2"/>
        <v>1.32E-2</v>
      </c>
    </row>
    <row r="26" spans="1:11" x14ac:dyDescent="0.3">
      <c r="A26" t="s">
        <v>179</v>
      </c>
      <c r="C26" t="str">
        <f t="shared" si="9"/>
        <v>19,80</v>
      </c>
      <c r="D26" t="str">
        <f t="shared" si="10"/>
        <v>0,66</v>
      </c>
      <c r="G26" s="8" t="str">
        <f t="shared" si="5"/>
        <v>19,80</v>
      </c>
      <c r="H26" s="9">
        <f t="shared" si="0"/>
        <v>194.17167000000001</v>
      </c>
      <c r="I26" s="8" t="str">
        <f t="shared" si="6"/>
        <v>0,66</v>
      </c>
      <c r="J26" s="9">
        <f t="shared" si="1"/>
        <v>29.872564615384615</v>
      </c>
      <c r="K26" s="10">
        <f t="shared" si="2"/>
        <v>1.32E-2</v>
      </c>
    </row>
    <row r="27" spans="1:11" x14ac:dyDescent="0.3">
      <c r="A27" t="s">
        <v>180</v>
      </c>
      <c r="C27" t="str">
        <f t="shared" si="9"/>
        <v>20,80</v>
      </c>
      <c r="D27" t="str">
        <f t="shared" si="10"/>
        <v>0,66</v>
      </c>
      <c r="G27" s="8" t="str">
        <f t="shared" si="5"/>
        <v>20,80</v>
      </c>
      <c r="H27" s="9">
        <f t="shared" si="0"/>
        <v>203.97832</v>
      </c>
      <c r="I27" s="8" t="str">
        <f t="shared" si="6"/>
        <v>0,66</v>
      </c>
      <c r="J27" s="9">
        <f t="shared" si="1"/>
        <v>31.38128</v>
      </c>
      <c r="K27" s="10">
        <f t="shared" si="2"/>
        <v>1.32E-2</v>
      </c>
    </row>
    <row r="28" spans="1:11" x14ac:dyDescent="0.3">
      <c r="A28" t="s">
        <v>181</v>
      </c>
      <c r="C28" t="str">
        <f t="shared" si="9"/>
        <v>21,80</v>
      </c>
      <c r="D28" t="str">
        <f t="shared" si="10"/>
        <v>0,66</v>
      </c>
      <c r="G28" s="8" t="str">
        <f t="shared" si="5"/>
        <v>21,80</v>
      </c>
      <c r="H28" s="9">
        <f t="shared" si="0"/>
        <v>213.78496999999999</v>
      </c>
      <c r="I28" s="8" t="str">
        <f t="shared" si="6"/>
        <v>0,66</v>
      </c>
      <c r="J28" s="9">
        <f t="shared" si="1"/>
        <v>32.889995384615382</v>
      </c>
      <c r="K28" s="10">
        <f t="shared" si="2"/>
        <v>1.32E-2</v>
      </c>
    </row>
    <row r="29" spans="1:11" x14ac:dyDescent="0.3">
      <c r="A29" t="s">
        <v>182</v>
      </c>
      <c r="C29" t="str">
        <f t="shared" si="9"/>
        <v>23,00</v>
      </c>
      <c r="D29" t="str">
        <f t="shared" si="10"/>
        <v>0,66</v>
      </c>
      <c r="G29" s="8" t="str">
        <f t="shared" si="5"/>
        <v>23,00</v>
      </c>
      <c r="H29" s="9">
        <f t="shared" si="0"/>
        <v>225.55294999999998</v>
      </c>
      <c r="I29" s="8" t="str">
        <f t="shared" si="6"/>
        <v>0,66</v>
      </c>
      <c r="J29" s="9">
        <f t="shared" si="1"/>
        <v>34.700453846153842</v>
      </c>
      <c r="K29" s="10">
        <f t="shared" si="2"/>
        <v>1.32E-2</v>
      </c>
    </row>
    <row r="30" spans="1:11" x14ac:dyDescent="0.3">
      <c r="A30" t="s">
        <v>183</v>
      </c>
      <c r="C30" t="str">
        <f t="shared" si="9"/>
        <v>23,40</v>
      </c>
      <c r="D30" t="str">
        <f t="shared" si="10"/>
        <v>0,66</v>
      </c>
      <c r="G30" s="8" t="str">
        <f t="shared" si="5"/>
        <v>23,40</v>
      </c>
      <c r="H30" s="9">
        <f t="shared" si="0"/>
        <v>229.47560999999996</v>
      </c>
      <c r="I30" s="8" t="str">
        <f t="shared" si="6"/>
        <v>0,66</v>
      </c>
      <c r="J30" s="9">
        <f t="shared" si="1"/>
        <v>35.303939999999997</v>
      </c>
      <c r="K30" s="10">
        <f t="shared" si="2"/>
        <v>1.32E-2</v>
      </c>
    </row>
    <row r="31" spans="1:11" x14ac:dyDescent="0.3">
      <c r="A31" t="s">
        <v>184</v>
      </c>
      <c r="C31" t="str">
        <f t="shared" si="9"/>
        <v>23,40</v>
      </c>
      <c r="D31" t="str">
        <f t="shared" si="10"/>
        <v>0,66</v>
      </c>
      <c r="G31" s="8" t="str">
        <f t="shared" si="5"/>
        <v>23,40</v>
      </c>
      <c r="H31" s="9">
        <f t="shared" si="0"/>
        <v>229.47560999999996</v>
      </c>
      <c r="I31" s="8" t="str">
        <f t="shared" si="6"/>
        <v>0,66</v>
      </c>
      <c r="J31" s="9">
        <f t="shared" si="1"/>
        <v>35.303939999999997</v>
      </c>
      <c r="K31" s="10">
        <f t="shared" si="2"/>
        <v>1.32E-2</v>
      </c>
    </row>
    <row r="32" spans="1:11" x14ac:dyDescent="0.3">
      <c r="A32" t="s">
        <v>185</v>
      </c>
      <c r="C32" t="str">
        <f t="shared" si="9"/>
        <v>25,00</v>
      </c>
      <c r="D32" t="str">
        <f t="shared" si="10"/>
        <v>0,88</v>
      </c>
      <c r="G32" s="8" t="str">
        <f t="shared" si="5"/>
        <v>25,00</v>
      </c>
      <c r="H32" s="9">
        <f t="shared" si="0"/>
        <v>245.16624999999999</v>
      </c>
      <c r="I32" s="8" t="str">
        <f t="shared" si="6"/>
        <v>0,88</v>
      </c>
      <c r="J32" s="9">
        <f t="shared" si="1"/>
        <v>37.717884615384612</v>
      </c>
      <c r="K32" s="10">
        <f t="shared" si="2"/>
        <v>1.7600000000000001E-2</v>
      </c>
    </row>
    <row r="33" spans="1:11" x14ac:dyDescent="0.3">
      <c r="A33" t="s">
        <v>186</v>
      </c>
      <c r="C33" t="str">
        <f t="shared" si="9"/>
        <v>25,60</v>
      </c>
      <c r="D33" t="str">
        <f t="shared" si="10"/>
        <v>0,88</v>
      </c>
      <c r="G33" s="8" t="str">
        <f t="shared" si="5"/>
        <v>25,60</v>
      </c>
      <c r="H33" s="9">
        <f t="shared" si="0"/>
        <v>251.05024</v>
      </c>
      <c r="I33" s="8" t="str">
        <f t="shared" si="6"/>
        <v>0,88</v>
      </c>
      <c r="J33" s="9">
        <f t="shared" si="1"/>
        <v>38.623113846153849</v>
      </c>
      <c r="K33" s="10">
        <f t="shared" si="2"/>
        <v>1.7600000000000001E-2</v>
      </c>
    </row>
    <row r="34" spans="1:11" x14ac:dyDescent="0.3">
      <c r="A34" t="s">
        <v>187</v>
      </c>
      <c r="C34" t="str">
        <f t="shared" si="9"/>
        <v>26,80</v>
      </c>
      <c r="D34" t="str">
        <f t="shared" si="10"/>
        <v>0,88</v>
      </c>
      <c r="G34" s="8" t="str">
        <f t="shared" si="5"/>
        <v>26,80</v>
      </c>
      <c r="H34" s="9">
        <f t="shared" ref="H34:H61" si="11">G34*$F$2</f>
        <v>262.81822</v>
      </c>
      <c r="I34" s="8" t="str">
        <f t="shared" si="6"/>
        <v>0,88</v>
      </c>
      <c r="J34" s="9">
        <f t="shared" ref="J34:J61" si="12">H34/$P$4</f>
        <v>40.433572307692309</v>
      </c>
      <c r="K34" s="10">
        <f t="shared" ref="K34:K61" si="13">I34/$P$6</f>
        <v>1.7600000000000001E-2</v>
      </c>
    </row>
    <row r="35" spans="1:11" x14ac:dyDescent="0.3">
      <c r="A35" t="s">
        <v>188</v>
      </c>
      <c r="C35" t="str">
        <f t="shared" si="9"/>
        <v>26,80</v>
      </c>
      <c r="D35" t="str">
        <f t="shared" si="10"/>
        <v>0,88</v>
      </c>
      <c r="G35" s="8" t="str">
        <f t="shared" si="5"/>
        <v>26,80</v>
      </c>
      <c r="H35" s="9">
        <f t="shared" si="11"/>
        <v>262.81822</v>
      </c>
      <c r="I35" s="8" t="str">
        <f t="shared" si="6"/>
        <v>0,88</v>
      </c>
      <c r="J35" s="9">
        <f t="shared" si="12"/>
        <v>40.433572307692309</v>
      </c>
      <c r="K35" s="10">
        <f t="shared" si="13"/>
        <v>1.7600000000000001E-2</v>
      </c>
    </row>
    <row r="36" spans="1:11" x14ac:dyDescent="0.3">
      <c r="A36" t="s">
        <v>189</v>
      </c>
      <c r="C36" t="str">
        <f t="shared" si="9"/>
        <v>27,80</v>
      </c>
      <c r="D36" t="str">
        <f t="shared" si="10"/>
        <v>0,88</v>
      </c>
      <c r="G36" s="8" t="str">
        <f t="shared" si="5"/>
        <v>27,80</v>
      </c>
      <c r="H36" s="9">
        <f t="shared" si="11"/>
        <v>272.62486999999999</v>
      </c>
      <c r="I36" s="8" t="str">
        <f t="shared" si="6"/>
        <v>0,88</v>
      </c>
      <c r="J36" s="9">
        <f t="shared" si="12"/>
        <v>41.942287692307687</v>
      </c>
      <c r="K36" s="10">
        <f t="shared" si="13"/>
        <v>1.7600000000000001E-2</v>
      </c>
    </row>
    <row r="37" spans="1:11" x14ac:dyDescent="0.3">
      <c r="A37" t="s">
        <v>190</v>
      </c>
      <c r="C37" t="str">
        <f t="shared" si="9"/>
        <v>29,00</v>
      </c>
      <c r="D37" t="str">
        <f t="shared" si="10"/>
        <v>0,88</v>
      </c>
      <c r="G37" s="8" t="str">
        <f t="shared" si="5"/>
        <v>29,00</v>
      </c>
      <c r="H37" s="9">
        <f t="shared" si="11"/>
        <v>284.39285000000001</v>
      </c>
      <c r="I37" s="8" t="str">
        <f t="shared" si="6"/>
        <v>0,88</v>
      </c>
      <c r="J37" s="9">
        <f t="shared" si="12"/>
        <v>43.752746153846154</v>
      </c>
      <c r="K37" s="10">
        <f t="shared" si="13"/>
        <v>1.7600000000000001E-2</v>
      </c>
    </row>
    <row r="38" spans="1:11" x14ac:dyDescent="0.3">
      <c r="A38" t="s">
        <v>191</v>
      </c>
      <c r="C38" t="str">
        <f t="shared" si="9"/>
        <v>30,00</v>
      </c>
      <c r="D38" t="str">
        <f t="shared" si="10"/>
        <v>0,88</v>
      </c>
      <c r="G38" s="8" t="str">
        <f t="shared" si="5"/>
        <v>30,00</v>
      </c>
      <c r="H38" s="9">
        <f t="shared" si="11"/>
        <v>294.1995</v>
      </c>
      <c r="I38" s="8" t="str">
        <f t="shared" si="6"/>
        <v>0,88</v>
      </c>
      <c r="J38" s="9">
        <f t="shared" si="12"/>
        <v>45.261461538461539</v>
      </c>
      <c r="K38" s="10">
        <f t="shared" si="13"/>
        <v>1.7600000000000001E-2</v>
      </c>
    </row>
    <row r="39" spans="1:11" x14ac:dyDescent="0.3">
      <c r="A39" t="s">
        <v>192</v>
      </c>
      <c r="C39" t="str">
        <f t="shared" si="9"/>
        <v>31,40</v>
      </c>
      <c r="D39" t="str">
        <f t="shared" si="10"/>
        <v>1,10</v>
      </c>
      <c r="G39" s="8" t="str">
        <f t="shared" si="5"/>
        <v>31,40</v>
      </c>
      <c r="H39" s="9">
        <f t="shared" si="11"/>
        <v>307.92880999999994</v>
      </c>
      <c r="I39" s="8" t="str">
        <f t="shared" si="6"/>
        <v>1,10</v>
      </c>
      <c r="J39" s="9">
        <f t="shared" si="12"/>
        <v>47.373663076923066</v>
      </c>
      <c r="K39" s="10">
        <f t="shared" si="13"/>
        <v>2.2000000000000002E-2</v>
      </c>
    </row>
    <row r="40" spans="1:11" x14ac:dyDescent="0.3">
      <c r="A40" t="s">
        <v>193</v>
      </c>
      <c r="C40" t="str">
        <f t="shared" si="9"/>
        <v>31,40</v>
      </c>
      <c r="D40" t="str">
        <f t="shared" si="10"/>
        <v>1,10</v>
      </c>
      <c r="G40" s="8" t="str">
        <f t="shared" si="5"/>
        <v>31,40</v>
      </c>
      <c r="H40" s="9">
        <f t="shared" si="11"/>
        <v>307.92880999999994</v>
      </c>
      <c r="I40" s="8" t="str">
        <f t="shared" si="6"/>
        <v>1,10</v>
      </c>
      <c r="J40" s="9">
        <f t="shared" si="12"/>
        <v>47.373663076923066</v>
      </c>
      <c r="K40" s="10">
        <f t="shared" si="13"/>
        <v>2.2000000000000002E-2</v>
      </c>
    </row>
    <row r="41" spans="1:11" x14ac:dyDescent="0.3">
      <c r="A41" t="s">
        <v>194</v>
      </c>
      <c r="C41" t="str">
        <f t="shared" si="9"/>
        <v>32,40</v>
      </c>
      <c r="D41" t="str">
        <f t="shared" si="10"/>
        <v>1,10</v>
      </c>
      <c r="G41" s="8" t="str">
        <f t="shared" si="5"/>
        <v>32,40</v>
      </c>
      <c r="H41" s="9">
        <f t="shared" si="11"/>
        <v>317.73545999999999</v>
      </c>
      <c r="I41" s="8" t="str">
        <f t="shared" si="6"/>
        <v>1,10</v>
      </c>
      <c r="J41" s="9">
        <f t="shared" si="12"/>
        <v>48.882378461538458</v>
      </c>
      <c r="K41" s="10">
        <f t="shared" si="13"/>
        <v>2.2000000000000002E-2</v>
      </c>
    </row>
    <row r="42" spans="1:11" x14ac:dyDescent="0.3">
      <c r="A42" t="s">
        <v>195</v>
      </c>
      <c r="C42" t="str">
        <f t="shared" si="9"/>
        <v>34,00</v>
      </c>
      <c r="D42" t="str">
        <f t="shared" si="10"/>
        <v>1,10</v>
      </c>
      <c r="G42" s="8" t="str">
        <f t="shared" si="5"/>
        <v>34,00</v>
      </c>
      <c r="H42" s="9">
        <f t="shared" si="11"/>
        <v>333.42609999999996</v>
      </c>
      <c r="I42" s="8" t="str">
        <f t="shared" si="6"/>
        <v>1,10</v>
      </c>
      <c r="J42" s="9">
        <f t="shared" si="12"/>
        <v>51.296323076923073</v>
      </c>
      <c r="K42" s="10">
        <f t="shared" si="13"/>
        <v>2.2000000000000002E-2</v>
      </c>
    </row>
    <row r="43" spans="1:11" x14ac:dyDescent="0.3">
      <c r="A43" t="s">
        <v>196</v>
      </c>
      <c r="C43" t="str">
        <f t="shared" si="9"/>
        <v>35,20</v>
      </c>
      <c r="D43" t="str">
        <f t="shared" si="10"/>
        <v>1,10</v>
      </c>
      <c r="G43" s="8" t="str">
        <f t="shared" si="5"/>
        <v>35,20</v>
      </c>
      <c r="H43" s="9">
        <f t="shared" si="11"/>
        <v>345.19407999999999</v>
      </c>
      <c r="I43" s="8" t="str">
        <f t="shared" si="6"/>
        <v>1,10</v>
      </c>
      <c r="J43" s="9">
        <f t="shared" si="12"/>
        <v>53.106781538461533</v>
      </c>
      <c r="K43" s="10">
        <f t="shared" si="13"/>
        <v>2.2000000000000002E-2</v>
      </c>
    </row>
    <row r="44" spans="1:11" x14ac:dyDescent="0.3">
      <c r="A44" t="s">
        <v>197</v>
      </c>
      <c r="C44" t="str">
        <f t="shared" si="9"/>
        <v>35,20</v>
      </c>
      <c r="D44" t="str">
        <f t="shared" si="10"/>
        <v>1,10</v>
      </c>
      <c r="G44" s="8" t="str">
        <f t="shared" si="5"/>
        <v>35,20</v>
      </c>
      <c r="H44" s="9">
        <f t="shared" si="11"/>
        <v>345.19407999999999</v>
      </c>
      <c r="I44" s="8" t="str">
        <f t="shared" si="6"/>
        <v>1,10</v>
      </c>
      <c r="J44" s="9">
        <f t="shared" si="12"/>
        <v>53.106781538461533</v>
      </c>
      <c r="K44" s="10">
        <f t="shared" si="13"/>
        <v>2.2000000000000002E-2</v>
      </c>
    </row>
    <row r="45" spans="1:11" x14ac:dyDescent="0.3">
      <c r="A45" t="s">
        <v>198</v>
      </c>
      <c r="C45" t="str">
        <f t="shared" si="9"/>
        <v>36,60</v>
      </c>
      <c r="D45" t="str">
        <f t="shared" si="10"/>
        <v>1,10</v>
      </c>
      <c r="G45" s="8" t="str">
        <f t="shared" si="5"/>
        <v>36,60</v>
      </c>
      <c r="H45" s="9">
        <f t="shared" si="11"/>
        <v>358.92338999999998</v>
      </c>
      <c r="I45" s="8" t="str">
        <f t="shared" si="6"/>
        <v>1,10</v>
      </c>
      <c r="J45" s="9">
        <f t="shared" si="12"/>
        <v>55.218983076923074</v>
      </c>
      <c r="K45" s="10">
        <f t="shared" si="13"/>
        <v>2.2000000000000002E-2</v>
      </c>
    </row>
    <row r="46" spans="1:11" x14ac:dyDescent="0.3">
      <c r="A46" t="s">
        <v>199</v>
      </c>
      <c r="C46" t="str">
        <f t="shared" si="9"/>
        <v>37,80</v>
      </c>
      <c r="D46" t="str">
        <f t="shared" si="10"/>
        <v>1,10</v>
      </c>
      <c r="G46" s="8" t="str">
        <f t="shared" si="5"/>
        <v>37,80</v>
      </c>
      <c r="H46" s="9">
        <f t="shared" si="11"/>
        <v>370.69136999999995</v>
      </c>
      <c r="I46" s="8" t="str">
        <f t="shared" si="6"/>
        <v>1,10</v>
      </c>
      <c r="J46" s="9">
        <f t="shared" si="12"/>
        <v>57.029441538461533</v>
      </c>
      <c r="K46" s="10">
        <f t="shared" si="13"/>
        <v>2.2000000000000002E-2</v>
      </c>
    </row>
    <row r="47" spans="1:11" x14ac:dyDescent="0.3">
      <c r="A47" t="s">
        <v>200</v>
      </c>
      <c r="C47" t="str">
        <f t="shared" si="9"/>
        <v>39,00</v>
      </c>
      <c r="D47" t="str">
        <f t="shared" si="10"/>
        <v>1,32</v>
      </c>
      <c r="G47" s="8" t="str">
        <f t="shared" si="5"/>
        <v>39,00</v>
      </c>
      <c r="H47" s="9">
        <f t="shared" si="11"/>
        <v>382.45934999999997</v>
      </c>
      <c r="I47" s="8" t="str">
        <f t="shared" si="6"/>
        <v>1,32</v>
      </c>
      <c r="J47" s="9">
        <f t="shared" si="12"/>
        <v>58.839899999999993</v>
      </c>
      <c r="K47" s="10">
        <f t="shared" si="13"/>
        <v>2.64E-2</v>
      </c>
    </row>
    <row r="48" spans="1:11" x14ac:dyDescent="0.3">
      <c r="A48" t="s">
        <v>201</v>
      </c>
      <c r="C48" t="str">
        <f t="shared" si="9"/>
        <v>40,60</v>
      </c>
      <c r="D48" t="str">
        <f t="shared" si="10"/>
        <v>1,32</v>
      </c>
      <c r="G48" s="8" t="str">
        <f t="shared" si="5"/>
        <v>40,60</v>
      </c>
      <c r="H48" s="9">
        <f t="shared" si="11"/>
        <v>398.14999</v>
      </c>
      <c r="I48" s="8" t="str">
        <f t="shared" si="6"/>
        <v>1,32</v>
      </c>
      <c r="J48" s="9">
        <f t="shared" si="12"/>
        <v>61.253844615384615</v>
      </c>
      <c r="K48" s="10">
        <f t="shared" si="13"/>
        <v>2.64E-2</v>
      </c>
    </row>
    <row r="49" spans="1:11" x14ac:dyDescent="0.3">
      <c r="A49" t="s">
        <v>202</v>
      </c>
      <c r="C49" t="str">
        <f t="shared" si="9"/>
        <v>40,60</v>
      </c>
      <c r="D49" t="str">
        <f t="shared" si="10"/>
        <v>1,32</v>
      </c>
      <c r="G49" s="8" t="str">
        <f t="shared" si="5"/>
        <v>40,60</v>
      </c>
      <c r="H49" s="9">
        <f t="shared" si="11"/>
        <v>398.14999</v>
      </c>
      <c r="I49" s="8" t="str">
        <f t="shared" si="6"/>
        <v>1,32</v>
      </c>
      <c r="J49" s="9">
        <f t="shared" si="12"/>
        <v>61.253844615384615</v>
      </c>
      <c r="K49" s="10">
        <f t="shared" si="13"/>
        <v>2.64E-2</v>
      </c>
    </row>
    <row r="50" spans="1:11" x14ac:dyDescent="0.3">
      <c r="A50" t="s">
        <v>203</v>
      </c>
      <c r="C50" t="str">
        <f t="shared" si="9"/>
        <v>42,00</v>
      </c>
      <c r="D50" t="str">
        <f t="shared" si="10"/>
        <v>1,32</v>
      </c>
      <c r="G50" s="8" t="str">
        <f t="shared" si="5"/>
        <v>42,00</v>
      </c>
      <c r="H50" s="9">
        <f t="shared" si="11"/>
        <v>411.8793</v>
      </c>
      <c r="I50" s="8" t="str">
        <f t="shared" si="6"/>
        <v>1,32</v>
      </c>
      <c r="J50" s="9">
        <f t="shared" si="12"/>
        <v>63.366046153846156</v>
      </c>
      <c r="K50" s="10">
        <f t="shared" si="13"/>
        <v>2.64E-2</v>
      </c>
    </row>
    <row r="51" spans="1:11" x14ac:dyDescent="0.3">
      <c r="A51" t="s">
        <v>204</v>
      </c>
      <c r="C51" t="str">
        <f t="shared" si="9"/>
        <v>43,00</v>
      </c>
      <c r="D51" t="str">
        <f t="shared" si="10"/>
        <v>1,32</v>
      </c>
      <c r="G51" s="8" t="str">
        <f t="shared" si="5"/>
        <v>43,00</v>
      </c>
      <c r="H51" s="9">
        <f t="shared" si="11"/>
        <v>421.68594999999999</v>
      </c>
      <c r="I51" s="8" t="str">
        <f t="shared" si="6"/>
        <v>1,32</v>
      </c>
      <c r="J51" s="9">
        <f t="shared" si="12"/>
        <v>64.874761538461541</v>
      </c>
      <c r="K51" s="10">
        <f t="shared" si="13"/>
        <v>2.64E-2</v>
      </c>
    </row>
    <row r="52" spans="1:11" x14ac:dyDescent="0.3">
      <c r="A52" t="s">
        <v>205</v>
      </c>
      <c r="C52" t="str">
        <f t="shared" si="9"/>
        <v>44,80</v>
      </c>
      <c r="D52" t="str">
        <f t="shared" si="10"/>
        <v>1,32</v>
      </c>
      <c r="G52" s="8" t="str">
        <f t="shared" si="5"/>
        <v>44,80</v>
      </c>
      <c r="H52" s="9">
        <f t="shared" si="11"/>
        <v>439.33791999999994</v>
      </c>
      <c r="I52" s="8" t="str">
        <f t="shared" si="6"/>
        <v>1,32</v>
      </c>
      <c r="J52" s="9">
        <f t="shared" si="12"/>
        <v>67.590449230769224</v>
      </c>
      <c r="K52" s="10">
        <f t="shared" si="13"/>
        <v>2.64E-2</v>
      </c>
    </row>
    <row r="53" spans="1:11" x14ac:dyDescent="0.3">
      <c r="A53" t="s">
        <v>206</v>
      </c>
      <c r="C53" t="str">
        <f t="shared" si="9"/>
        <v>46,00</v>
      </c>
      <c r="D53" t="str">
        <f t="shared" si="10"/>
        <v>1,32</v>
      </c>
      <c r="G53" s="8" t="str">
        <f t="shared" si="5"/>
        <v>46,00</v>
      </c>
      <c r="H53" s="9">
        <f t="shared" si="11"/>
        <v>451.10589999999996</v>
      </c>
      <c r="I53" s="8" t="str">
        <f t="shared" si="6"/>
        <v>1,32</v>
      </c>
      <c r="J53" s="9">
        <f t="shared" si="12"/>
        <v>69.400907692307683</v>
      </c>
      <c r="K53" s="10">
        <f t="shared" si="13"/>
        <v>2.64E-2</v>
      </c>
    </row>
    <row r="54" spans="1:11" x14ac:dyDescent="0.3">
      <c r="A54" t="s">
        <v>207</v>
      </c>
      <c r="C54" t="str">
        <f t="shared" si="9"/>
        <v>46,00</v>
      </c>
      <c r="D54" t="str">
        <f t="shared" si="10"/>
        <v>1,32</v>
      </c>
      <c r="G54" s="8" t="str">
        <f t="shared" si="5"/>
        <v>46,00</v>
      </c>
      <c r="H54" s="9">
        <f t="shared" si="11"/>
        <v>451.10589999999996</v>
      </c>
      <c r="I54" s="8" t="str">
        <f t="shared" si="6"/>
        <v>1,32</v>
      </c>
      <c r="J54" s="9">
        <f t="shared" si="12"/>
        <v>69.400907692307683</v>
      </c>
      <c r="K54" s="10">
        <f t="shared" si="13"/>
        <v>2.64E-2</v>
      </c>
    </row>
    <row r="55" spans="1:11" x14ac:dyDescent="0.3">
      <c r="A55" t="s">
        <v>208</v>
      </c>
      <c r="C55" t="str">
        <f t="shared" si="9"/>
        <v>47,20</v>
      </c>
      <c r="D55" t="str">
        <f t="shared" si="10"/>
        <v>1,32</v>
      </c>
      <c r="G55" s="8" t="str">
        <f t="shared" si="5"/>
        <v>47,20</v>
      </c>
      <c r="H55" s="9">
        <f t="shared" si="11"/>
        <v>462.87387999999999</v>
      </c>
      <c r="I55" s="8" t="str">
        <f t="shared" si="6"/>
        <v>1,32</v>
      </c>
      <c r="J55" s="9">
        <f t="shared" si="12"/>
        <v>71.211366153846157</v>
      </c>
      <c r="K55" s="10">
        <f t="shared" si="13"/>
        <v>2.64E-2</v>
      </c>
    </row>
    <row r="56" spans="1:11" x14ac:dyDescent="0.3">
      <c r="A56" t="s">
        <v>209</v>
      </c>
      <c r="C56" t="str">
        <f t="shared" si="9"/>
        <v>49,20</v>
      </c>
      <c r="D56" t="str">
        <f t="shared" si="10"/>
        <v>1,32</v>
      </c>
      <c r="G56" s="8" t="str">
        <f t="shared" si="5"/>
        <v>49,20</v>
      </c>
      <c r="H56" s="9">
        <f t="shared" si="11"/>
        <v>482.48718000000002</v>
      </c>
      <c r="I56" s="8" t="str">
        <f t="shared" si="6"/>
        <v>1,32</v>
      </c>
      <c r="J56" s="9">
        <f t="shared" si="12"/>
        <v>74.228796923076928</v>
      </c>
      <c r="K56" s="10">
        <f t="shared" si="13"/>
        <v>2.64E-2</v>
      </c>
    </row>
    <row r="57" spans="1:11" x14ac:dyDescent="0.3">
      <c r="A57" t="s">
        <v>210</v>
      </c>
      <c r="C57" t="str">
        <f t="shared" si="9"/>
        <v>50,60</v>
      </c>
      <c r="D57" t="str">
        <f t="shared" si="10"/>
        <v>1,54</v>
      </c>
      <c r="G57" s="8" t="str">
        <f t="shared" si="5"/>
        <v>50,60</v>
      </c>
      <c r="H57" s="9">
        <f t="shared" si="11"/>
        <v>496.21648999999996</v>
      </c>
      <c r="I57" s="8" t="str">
        <f t="shared" si="6"/>
        <v>1,54</v>
      </c>
      <c r="J57" s="9">
        <f t="shared" si="12"/>
        <v>76.340998461538462</v>
      </c>
      <c r="K57" s="10">
        <f t="shared" si="13"/>
        <v>3.0800000000000001E-2</v>
      </c>
    </row>
    <row r="58" spans="1:11" x14ac:dyDescent="0.3">
      <c r="A58" t="s">
        <v>211</v>
      </c>
      <c r="C58" t="str">
        <f t="shared" si="9"/>
        <v>50,60</v>
      </c>
      <c r="D58" t="str">
        <f t="shared" si="10"/>
        <v>1,54</v>
      </c>
      <c r="G58" s="8" t="str">
        <f t="shared" si="5"/>
        <v>50,60</v>
      </c>
      <c r="H58" s="9">
        <f t="shared" si="11"/>
        <v>496.21648999999996</v>
      </c>
      <c r="I58" s="8" t="str">
        <f t="shared" si="6"/>
        <v>1,54</v>
      </c>
      <c r="J58" s="9">
        <f t="shared" si="12"/>
        <v>76.340998461538462</v>
      </c>
      <c r="K58" s="10">
        <f t="shared" si="13"/>
        <v>3.0800000000000001E-2</v>
      </c>
    </row>
    <row r="59" spans="1:11" x14ac:dyDescent="0.3">
      <c r="A59" t="s">
        <v>212</v>
      </c>
      <c r="C59" t="str">
        <f t="shared" si="9"/>
        <v>52,00</v>
      </c>
      <c r="D59" t="str">
        <f t="shared" si="10"/>
        <v>1,54</v>
      </c>
      <c r="G59" s="8" t="str">
        <f t="shared" si="5"/>
        <v>52,00</v>
      </c>
      <c r="H59" s="9">
        <f t="shared" si="11"/>
        <v>509.94579999999996</v>
      </c>
      <c r="I59" s="8" t="str">
        <f t="shared" si="6"/>
        <v>1,54</v>
      </c>
      <c r="J59" s="9">
        <f t="shared" si="12"/>
        <v>78.453199999999995</v>
      </c>
      <c r="K59" s="10">
        <f t="shared" si="13"/>
        <v>3.0800000000000001E-2</v>
      </c>
    </row>
    <row r="60" spans="1:11" x14ac:dyDescent="0.3">
      <c r="A60" t="s">
        <v>213</v>
      </c>
      <c r="C60" t="str">
        <f t="shared" si="9"/>
        <v>53,40</v>
      </c>
      <c r="D60" t="str">
        <f t="shared" si="10"/>
        <v>1,54</v>
      </c>
      <c r="G60" s="8" t="str">
        <f t="shared" si="5"/>
        <v>53,40</v>
      </c>
      <c r="H60" s="9">
        <f t="shared" si="11"/>
        <v>523.6751099999999</v>
      </c>
      <c r="I60" s="8" t="str">
        <f t="shared" si="6"/>
        <v>1,54</v>
      </c>
      <c r="J60" s="9">
        <f t="shared" si="12"/>
        <v>80.565401538461529</v>
      </c>
      <c r="K60" s="10">
        <f t="shared" si="13"/>
        <v>3.0800000000000001E-2</v>
      </c>
    </row>
    <row r="61" spans="1:11" x14ac:dyDescent="0.3">
      <c r="A61" t="s">
        <v>214</v>
      </c>
      <c r="C61" t="str">
        <f t="shared" si="9"/>
        <v>55,00</v>
      </c>
      <c r="D61" t="str">
        <f t="shared" si="10"/>
        <v>1,76</v>
      </c>
      <c r="G61" s="8" t="str">
        <f t="shared" si="5"/>
        <v>55,00</v>
      </c>
      <c r="H61" s="9">
        <f t="shared" si="11"/>
        <v>539.36574999999993</v>
      </c>
      <c r="I61" s="8" t="str">
        <f t="shared" si="6"/>
        <v>1,76</v>
      </c>
      <c r="J61" s="9">
        <f t="shared" si="12"/>
        <v>82.979346153846137</v>
      </c>
      <c r="K61" s="10">
        <f t="shared" si="13"/>
        <v>3.5200000000000002E-2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0E1C70-326E-477F-9115-B9306359C9E1}">
  <dimension ref="A1:P112"/>
  <sheetViews>
    <sheetView zoomScale="80" zoomScaleNormal="80" workbookViewId="0">
      <selection activeCell="B13" sqref="B13"/>
    </sheetView>
  </sheetViews>
  <sheetFormatPr defaultRowHeight="14.4" x14ac:dyDescent="0.3"/>
  <cols>
    <col min="1" max="1" width="26.109375" customWidth="1"/>
    <col min="7" max="8" width="15.88671875" style="12" customWidth="1"/>
    <col min="9" max="9" width="19" style="12" customWidth="1"/>
    <col min="10" max="10" width="11.77734375" style="12" customWidth="1"/>
    <col min="11" max="11" width="12.21875" style="12" customWidth="1"/>
  </cols>
  <sheetData>
    <row r="1" spans="1:16" x14ac:dyDescent="0.3">
      <c r="G1" s="6" t="s">
        <v>154</v>
      </c>
      <c r="H1" s="6" t="s">
        <v>155</v>
      </c>
      <c r="I1" s="6" t="s">
        <v>151</v>
      </c>
      <c r="J1" s="7" t="s">
        <v>14</v>
      </c>
      <c r="K1" s="7" t="s">
        <v>15</v>
      </c>
      <c r="O1" s="5" t="s">
        <v>149</v>
      </c>
      <c r="P1" s="5">
        <v>0.5</v>
      </c>
    </row>
    <row r="2" spans="1:16" x14ac:dyDescent="0.3">
      <c r="F2">
        <v>9.8066499999999994</v>
      </c>
      <c r="G2" s="8">
        <v>0</v>
      </c>
      <c r="H2" s="8">
        <f t="shared" ref="H2:H33" si="0">G2*$F$2</f>
        <v>0</v>
      </c>
      <c r="I2" s="8">
        <v>0</v>
      </c>
      <c r="J2" s="9">
        <f t="shared" ref="J2:J33" si="1">H2/$P$4</f>
        <v>0</v>
      </c>
      <c r="K2" s="10">
        <f t="shared" ref="K2:K33" si="2">I2/$P$6</f>
        <v>0</v>
      </c>
      <c r="O2" t="s">
        <v>150</v>
      </c>
      <c r="P2">
        <v>13</v>
      </c>
    </row>
    <row r="3" spans="1:16" x14ac:dyDescent="0.3">
      <c r="A3" t="s">
        <v>215</v>
      </c>
      <c r="C3" t="str">
        <f>MID(A3,4,4)</f>
        <v>6,60</v>
      </c>
      <c r="D3" t="str">
        <f>MID(A3,14,4)</f>
        <v>0,00</v>
      </c>
      <c r="G3" s="8" t="str">
        <f>C3</f>
        <v>6,60</v>
      </c>
      <c r="H3" s="9">
        <f t="shared" si="0"/>
        <v>64.723889999999997</v>
      </c>
      <c r="I3" s="8" t="str">
        <f>D3</f>
        <v>0,00</v>
      </c>
      <c r="J3" s="9">
        <f t="shared" si="1"/>
        <v>9.9575215384615383</v>
      </c>
      <c r="K3" s="10">
        <f t="shared" si="2"/>
        <v>0</v>
      </c>
    </row>
    <row r="4" spans="1:16" x14ac:dyDescent="0.3">
      <c r="A4" t="s">
        <v>216</v>
      </c>
      <c r="C4" t="str">
        <f t="shared" ref="C4:C9" si="3">MID(A4,4,4)</f>
        <v>7,00</v>
      </c>
      <c r="D4" t="str">
        <f t="shared" ref="D4:D9" si="4">MID(A4,14,4)</f>
        <v>0,00</v>
      </c>
      <c r="G4" s="8" t="str">
        <f t="shared" ref="G4:G67" si="5">C4</f>
        <v>7,00</v>
      </c>
      <c r="H4" s="9">
        <f t="shared" si="0"/>
        <v>68.646549999999991</v>
      </c>
      <c r="I4" s="8" t="str">
        <f t="shared" ref="I4:I61" si="6">D4</f>
        <v>0,00</v>
      </c>
      <c r="J4" s="9">
        <f t="shared" si="1"/>
        <v>10.56100769230769</v>
      </c>
      <c r="K4" s="10">
        <f t="shared" si="2"/>
        <v>0</v>
      </c>
      <c r="O4" t="s">
        <v>148</v>
      </c>
      <c r="P4">
        <f>P1*P2</f>
        <v>6.5</v>
      </c>
    </row>
    <row r="5" spans="1:16" x14ac:dyDescent="0.3">
      <c r="A5" t="s">
        <v>217</v>
      </c>
      <c r="C5" t="str">
        <f t="shared" si="3"/>
        <v>7,00</v>
      </c>
      <c r="D5" t="str">
        <f t="shared" si="4"/>
        <v>0,00</v>
      </c>
      <c r="G5" s="8" t="str">
        <f t="shared" si="5"/>
        <v>7,00</v>
      </c>
      <c r="H5" s="9">
        <f t="shared" si="0"/>
        <v>68.646549999999991</v>
      </c>
      <c r="I5" s="8" t="str">
        <f t="shared" si="6"/>
        <v>0,00</v>
      </c>
      <c r="J5" s="9">
        <f t="shared" si="1"/>
        <v>10.56100769230769</v>
      </c>
      <c r="K5" s="10">
        <f t="shared" si="2"/>
        <v>0</v>
      </c>
      <c r="O5" t="s">
        <v>152</v>
      </c>
      <c r="P5">
        <v>2.64</v>
      </c>
    </row>
    <row r="6" spans="1:16" x14ac:dyDescent="0.3">
      <c r="A6" t="s">
        <v>19</v>
      </c>
      <c r="C6" t="str">
        <f t="shared" si="3"/>
        <v>8,00</v>
      </c>
      <c r="D6" t="str">
        <f t="shared" si="4"/>
        <v>0,00</v>
      </c>
      <c r="G6" s="8" t="str">
        <f t="shared" si="5"/>
        <v>8,00</v>
      </c>
      <c r="H6" s="9">
        <f t="shared" si="0"/>
        <v>78.453199999999995</v>
      </c>
      <c r="I6" s="8" t="str">
        <f t="shared" si="6"/>
        <v>0,00</v>
      </c>
      <c r="J6" s="9">
        <f t="shared" si="1"/>
        <v>12.069723076923076</v>
      </c>
      <c r="K6" s="10">
        <f t="shared" si="2"/>
        <v>0</v>
      </c>
      <c r="O6" t="s">
        <v>153</v>
      </c>
      <c r="P6">
        <v>50</v>
      </c>
    </row>
    <row r="7" spans="1:16" x14ac:dyDescent="0.3">
      <c r="A7" t="s">
        <v>218</v>
      </c>
      <c r="C7" t="str">
        <f t="shared" si="3"/>
        <v>8,20</v>
      </c>
      <c r="D7" t="str">
        <f t="shared" si="4"/>
        <v>0,00</v>
      </c>
      <c r="G7" s="8" t="str">
        <f t="shared" si="5"/>
        <v>8,20</v>
      </c>
      <c r="H7" s="9">
        <f t="shared" si="0"/>
        <v>80.414529999999985</v>
      </c>
      <c r="I7" s="8" t="str">
        <f t="shared" si="6"/>
        <v>0,00</v>
      </c>
      <c r="J7" s="9">
        <f t="shared" si="1"/>
        <v>12.371466153846152</v>
      </c>
      <c r="K7" s="10">
        <f t="shared" si="2"/>
        <v>0</v>
      </c>
    </row>
    <row r="8" spans="1:16" x14ac:dyDescent="0.3">
      <c r="A8" t="s">
        <v>219</v>
      </c>
      <c r="C8" t="str">
        <f t="shared" si="3"/>
        <v>9,60</v>
      </c>
      <c r="D8" t="str">
        <f t="shared" si="4"/>
        <v>0,22</v>
      </c>
      <c r="G8" s="8" t="str">
        <f t="shared" si="5"/>
        <v>9,60</v>
      </c>
      <c r="H8" s="9">
        <f t="shared" si="0"/>
        <v>94.143839999999997</v>
      </c>
      <c r="I8" s="8" t="str">
        <f t="shared" si="6"/>
        <v>0,22</v>
      </c>
      <c r="J8" s="9">
        <f t="shared" si="1"/>
        <v>14.483667692307693</v>
      </c>
      <c r="K8" s="10">
        <f t="shared" si="2"/>
        <v>4.4000000000000003E-3</v>
      </c>
    </row>
    <row r="9" spans="1:16" x14ac:dyDescent="0.3">
      <c r="A9" t="s">
        <v>220</v>
      </c>
      <c r="C9" t="str">
        <f t="shared" si="3"/>
        <v>9,60</v>
      </c>
      <c r="D9" t="str">
        <f t="shared" si="4"/>
        <v>0,22</v>
      </c>
      <c r="G9" s="8" t="str">
        <f t="shared" si="5"/>
        <v>9,60</v>
      </c>
      <c r="H9" s="9">
        <f t="shared" si="0"/>
        <v>94.143839999999997</v>
      </c>
      <c r="I9" s="8" t="str">
        <f t="shared" si="6"/>
        <v>0,22</v>
      </c>
      <c r="J9" s="9">
        <f t="shared" si="1"/>
        <v>14.483667692307693</v>
      </c>
      <c r="K9" s="10">
        <f t="shared" si="2"/>
        <v>4.4000000000000003E-3</v>
      </c>
    </row>
    <row r="10" spans="1:16" x14ac:dyDescent="0.3">
      <c r="A10" t="s">
        <v>221</v>
      </c>
      <c r="C10" t="str">
        <f t="shared" ref="C10:C11" si="7">MID(A10,4,5)</f>
        <v>10,40</v>
      </c>
      <c r="D10" t="str">
        <f>MID(A10,14,4)</f>
        <v xml:space="preserve"> 0,2</v>
      </c>
      <c r="G10" s="8" t="str">
        <f t="shared" si="5"/>
        <v>10,40</v>
      </c>
      <c r="H10" s="9">
        <f t="shared" si="0"/>
        <v>101.98916</v>
      </c>
      <c r="I10" s="8" t="str">
        <f t="shared" si="6"/>
        <v xml:space="preserve"> 0,2</v>
      </c>
      <c r="J10" s="9">
        <f t="shared" si="1"/>
        <v>15.69064</v>
      </c>
      <c r="K10" s="10">
        <f t="shared" si="2"/>
        <v>4.0000000000000001E-3</v>
      </c>
    </row>
    <row r="11" spans="1:16" x14ac:dyDescent="0.3">
      <c r="A11" t="s">
        <v>222</v>
      </c>
      <c r="C11" t="str">
        <f t="shared" si="7"/>
        <v>11,80</v>
      </c>
      <c r="D11" t="str">
        <f t="shared" ref="D11" si="8">MID(A11,15,4)</f>
        <v>0,22</v>
      </c>
      <c r="G11" s="8" t="str">
        <f t="shared" si="5"/>
        <v>11,80</v>
      </c>
      <c r="H11" s="9">
        <f t="shared" si="0"/>
        <v>115.71847</v>
      </c>
      <c r="I11" s="8" t="str">
        <f t="shared" si="6"/>
        <v>0,22</v>
      </c>
      <c r="J11" s="9">
        <f t="shared" si="1"/>
        <v>17.802841538461539</v>
      </c>
      <c r="K11" s="10">
        <f t="shared" si="2"/>
        <v>4.4000000000000003E-3</v>
      </c>
    </row>
    <row r="12" spans="1:16" x14ac:dyDescent="0.3">
      <c r="A12" t="s">
        <v>223</v>
      </c>
      <c r="C12" t="str">
        <f>MID(A12,5,5)</f>
        <v>13,00</v>
      </c>
      <c r="D12" t="str">
        <f>MID(A12,16,4)</f>
        <v>0,44</v>
      </c>
      <c r="G12" s="8" t="str">
        <f t="shared" si="5"/>
        <v>13,00</v>
      </c>
      <c r="H12" s="9">
        <f t="shared" si="0"/>
        <v>127.48644999999999</v>
      </c>
      <c r="I12" s="8" t="str">
        <f t="shared" si="6"/>
        <v>0,44</v>
      </c>
      <c r="J12" s="9">
        <f t="shared" si="1"/>
        <v>19.613299999999999</v>
      </c>
      <c r="K12" s="10">
        <f t="shared" si="2"/>
        <v>8.8000000000000005E-3</v>
      </c>
    </row>
    <row r="13" spans="1:16" x14ac:dyDescent="0.3">
      <c r="A13" t="s">
        <v>224</v>
      </c>
      <c r="C13" t="str">
        <f t="shared" ref="C13:C76" si="9">MID(A13,5,5)</f>
        <v>14,00</v>
      </c>
      <c r="D13" t="str">
        <f t="shared" ref="D13:D76" si="10">MID(A13,16,4)</f>
        <v>0,44</v>
      </c>
      <c r="G13" s="8" t="str">
        <f t="shared" si="5"/>
        <v>14,00</v>
      </c>
      <c r="H13" s="9">
        <f t="shared" si="0"/>
        <v>137.29309999999998</v>
      </c>
      <c r="I13" s="8" t="str">
        <f t="shared" si="6"/>
        <v>0,44</v>
      </c>
      <c r="J13" s="9">
        <f t="shared" si="1"/>
        <v>21.122015384615381</v>
      </c>
      <c r="K13" s="10">
        <f t="shared" si="2"/>
        <v>8.8000000000000005E-3</v>
      </c>
    </row>
    <row r="14" spans="1:16" x14ac:dyDescent="0.3">
      <c r="A14" t="s">
        <v>225</v>
      </c>
      <c r="C14" t="str">
        <f t="shared" si="9"/>
        <v>14,00</v>
      </c>
      <c r="D14" t="str">
        <f t="shared" si="10"/>
        <v>0,44</v>
      </c>
      <c r="G14" s="8" t="str">
        <f t="shared" si="5"/>
        <v>14,00</v>
      </c>
      <c r="H14" s="9">
        <f t="shared" si="0"/>
        <v>137.29309999999998</v>
      </c>
      <c r="I14" s="8" t="str">
        <f t="shared" si="6"/>
        <v>0,44</v>
      </c>
      <c r="J14" s="9">
        <f t="shared" si="1"/>
        <v>21.122015384615381</v>
      </c>
      <c r="K14" s="10">
        <f t="shared" si="2"/>
        <v>8.8000000000000005E-3</v>
      </c>
    </row>
    <row r="15" spans="1:16" x14ac:dyDescent="0.3">
      <c r="A15" t="s">
        <v>226</v>
      </c>
      <c r="C15" t="str">
        <f t="shared" si="9"/>
        <v>15,20</v>
      </c>
      <c r="D15" t="str">
        <f t="shared" si="10"/>
        <v>0,44</v>
      </c>
      <c r="G15" s="8" t="str">
        <f t="shared" si="5"/>
        <v>15,20</v>
      </c>
      <c r="H15" s="9">
        <f t="shared" si="0"/>
        <v>149.06107999999998</v>
      </c>
      <c r="I15" s="8" t="str">
        <f t="shared" si="6"/>
        <v>0,44</v>
      </c>
      <c r="J15" s="9">
        <f t="shared" si="1"/>
        <v>22.932473846153844</v>
      </c>
      <c r="K15" s="10">
        <f t="shared" si="2"/>
        <v>8.8000000000000005E-3</v>
      </c>
    </row>
    <row r="16" spans="1:16" x14ac:dyDescent="0.3">
      <c r="A16" t="s">
        <v>227</v>
      </c>
      <c r="C16" t="str">
        <f t="shared" si="9"/>
        <v>16,20</v>
      </c>
      <c r="D16" t="str">
        <f t="shared" si="10"/>
        <v>0,44</v>
      </c>
      <c r="G16" s="8" t="str">
        <f t="shared" si="5"/>
        <v>16,20</v>
      </c>
      <c r="H16" s="9">
        <f t="shared" si="0"/>
        <v>158.86772999999999</v>
      </c>
      <c r="I16" s="8" t="str">
        <f t="shared" si="6"/>
        <v>0,44</v>
      </c>
      <c r="J16" s="9">
        <f t="shared" si="1"/>
        <v>24.441189230769229</v>
      </c>
      <c r="K16" s="10">
        <f t="shared" si="2"/>
        <v>8.8000000000000005E-3</v>
      </c>
    </row>
    <row r="17" spans="1:11" x14ac:dyDescent="0.3">
      <c r="A17" t="s">
        <v>228</v>
      </c>
      <c r="C17" t="str">
        <f t="shared" si="9"/>
        <v>17,40</v>
      </c>
      <c r="D17" t="str">
        <f t="shared" si="10"/>
        <v>0,66</v>
      </c>
      <c r="G17" s="8" t="str">
        <f t="shared" si="5"/>
        <v>17,40</v>
      </c>
      <c r="H17" s="9">
        <f t="shared" si="0"/>
        <v>170.63570999999999</v>
      </c>
      <c r="I17" s="8" t="str">
        <f t="shared" si="6"/>
        <v>0,66</v>
      </c>
      <c r="J17" s="9">
        <f t="shared" si="1"/>
        <v>26.251647692307692</v>
      </c>
      <c r="K17" s="10">
        <f t="shared" si="2"/>
        <v>1.32E-2</v>
      </c>
    </row>
    <row r="18" spans="1:11" x14ac:dyDescent="0.3">
      <c r="A18" t="s">
        <v>229</v>
      </c>
      <c r="C18" t="str">
        <f t="shared" si="9"/>
        <v>17,40</v>
      </c>
      <c r="D18" t="str">
        <f t="shared" si="10"/>
        <v>0,66</v>
      </c>
      <c r="G18" s="8" t="str">
        <f t="shared" si="5"/>
        <v>17,40</v>
      </c>
      <c r="H18" s="9">
        <f t="shared" si="0"/>
        <v>170.63570999999999</v>
      </c>
      <c r="I18" s="8" t="str">
        <f t="shared" si="6"/>
        <v>0,66</v>
      </c>
      <c r="J18" s="9">
        <f t="shared" si="1"/>
        <v>26.251647692307692</v>
      </c>
      <c r="K18" s="10">
        <f t="shared" si="2"/>
        <v>1.32E-2</v>
      </c>
    </row>
    <row r="19" spans="1:11" x14ac:dyDescent="0.3">
      <c r="A19" t="s">
        <v>230</v>
      </c>
      <c r="C19" t="str">
        <f t="shared" si="9"/>
        <v>18,80</v>
      </c>
      <c r="D19" t="str">
        <f t="shared" si="10"/>
        <v>0,66</v>
      </c>
      <c r="G19" s="8" t="str">
        <f t="shared" si="5"/>
        <v>18,80</v>
      </c>
      <c r="H19" s="9">
        <f t="shared" si="0"/>
        <v>184.36501999999999</v>
      </c>
      <c r="I19" s="8" t="str">
        <f t="shared" si="6"/>
        <v>0,66</v>
      </c>
      <c r="J19" s="9">
        <f t="shared" si="1"/>
        <v>28.36384923076923</v>
      </c>
      <c r="K19" s="10">
        <f t="shared" si="2"/>
        <v>1.32E-2</v>
      </c>
    </row>
    <row r="20" spans="1:11" x14ac:dyDescent="0.3">
      <c r="A20" t="s">
        <v>231</v>
      </c>
      <c r="C20" t="str">
        <f t="shared" si="9"/>
        <v>19,80</v>
      </c>
      <c r="D20" t="str">
        <f t="shared" si="10"/>
        <v>0,66</v>
      </c>
      <c r="G20" s="8" t="str">
        <f t="shared" si="5"/>
        <v>19,80</v>
      </c>
      <c r="H20" s="9">
        <f t="shared" si="0"/>
        <v>194.17167000000001</v>
      </c>
      <c r="I20" s="8" t="str">
        <f t="shared" si="6"/>
        <v>0,66</v>
      </c>
      <c r="J20" s="9">
        <f t="shared" si="1"/>
        <v>29.872564615384615</v>
      </c>
      <c r="K20" s="10">
        <f t="shared" si="2"/>
        <v>1.32E-2</v>
      </c>
    </row>
    <row r="21" spans="1:11" x14ac:dyDescent="0.3">
      <c r="A21" t="s">
        <v>232</v>
      </c>
      <c r="C21" t="str">
        <f t="shared" si="9"/>
        <v>21,60</v>
      </c>
      <c r="D21" t="str">
        <f t="shared" si="10"/>
        <v>0,66</v>
      </c>
      <c r="G21" s="8" t="str">
        <f t="shared" si="5"/>
        <v>21,60</v>
      </c>
      <c r="H21" s="9">
        <f t="shared" si="0"/>
        <v>211.82364000000001</v>
      </c>
      <c r="I21" s="8" t="str">
        <f t="shared" si="6"/>
        <v>0,66</v>
      </c>
      <c r="J21" s="9">
        <f t="shared" si="1"/>
        <v>32.588252307692308</v>
      </c>
      <c r="K21" s="10">
        <f t="shared" si="2"/>
        <v>1.32E-2</v>
      </c>
    </row>
    <row r="22" spans="1:11" x14ac:dyDescent="0.3">
      <c r="A22" t="s">
        <v>233</v>
      </c>
      <c r="C22" t="str">
        <f t="shared" si="9"/>
        <v>23,00</v>
      </c>
      <c r="D22" t="str">
        <f t="shared" si="10"/>
        <v>0,66</v>
      </c>
      <c r="G22" s="8" t="str">
        <f t="shared" si="5"/>
        <v>23,00</v>
      </c>
      <c r="H22" s="9">
        <f t="shared" si="0"/>
        <v>225.55294999999998</v>
      </c>
      <c r="I22" s="8" t="str">
        <f t="shared" si="6"/>
        <v>0,66</v>
      </c>
      <c r="J22" s="9">
        <f t="shared" si="1"/>
        <v>34.700453846153842</v>
      </c>
      <c r="K22" s="10">
        <f t="shared" si="2"/>
        <v>1.32E-2</v>
      </c>
    </row>
    <row r="23" spans="1:11" x14ac:dyDescent="0.3">
      <c r="A23" t="s">
        <v>234</v>
      </c>
      <c r="C23" t="str">
        <f t="shared" si="9"/>
        <v>23,00</v>
      </c>
      <c r="D23" t="str">
        <f t="shared" si="10"/>
        <v>0,66</v>
      </c>
      <c r="G23" s="8" t="str">
        <f t="shared" si="5"/>
        <v>23,00</v>
      </c>
      <c r="H23" s="9">
        <f t="shared" si="0"/>
        <v>225.55294999999998</v>
      </c>
      <c r="I23" s="8" t="str">
        <f t="shared" si="6"/>
        <v>0,66</v>
      </c>
      <c r="J23" s="9">
        <f t="shared" si="1"/>
        <v>34.700453846153842</v>
      </c>
      <c r="K23" s="10">
        <f t="shared" si="2"/>
        <v>1.32E-2</v>
      </c>
    </row>
    <row r="24" spans="1:11" x14ac:dyDescent="0.3">
      <c r="A24" t="s">
        <v>235</v>
      </c>
      <c r="C24" t="str">
        <f t="shared" si="9"/>
        <v>24,60</v>
      </c>
      <c r="D24" t="str">
        <f t="shared" si="10"/>
        <v>0,88</v>
      </c>
      <c r="G24" s="8" t="str">
        <f t="shared" si="5"/>
        <v>24,60</v>
      </c>
      <c r="H24" s="9">
        <f t="shared" si="0"/>
        <v>241.24359000000001</v>
      </c>
      <c r="I24" s="8" t="str">
        <f t="shared" si="6"/>
        <v>0,88</v>
      </c>
      <c r="J24" s="9">
        <f t="shared" si="1"/>
        <v>37.114398461538464</v>
      </c>
      <c r="K24" s="10">
        <f t="shared" si="2"/>
        <v>1.7600000000000001E-2</v>
      </c>
    </row>
    <row r="25" spans="1:11" x14ac:dyDescent="0.3">
      <c r="A25" t="s">
        <v>236</v>
      </c>
      <c r="C25" t="str">
        <f t="shared" si="9"/>
        <v>26,20</v>
      </c>
      <c r="D25" t="str">
        <f t="shared" si="10"/>
        <v>0,88</v>
      </c>
      <c r="G25" s="8" t="str">
        <f t="shared" si="5"/>
        <v>26,20</v>
      </c>
      <c r="H25" s="9">
        <f t="shared" si="0"/>
        <v>256.93422999999996</v>
      </c>
      <c r="I25" s="8" t="str">
        <f t="shared" si="6"/>
        <v>0,88</v>
      </c>
      <c r="J25" s="9">
        <f t="shared" si="1"/>
        <v>39.528343076923072</v>
      </c>
      <c r="K25" s="10">
        <f t="shared" si="2"/>
        <v>1.7600000000000001E-2</v>
      </c>
    </row>
    <row r="26" spans="1:11" x14ac:dyDescent="0.3">
      <c r="A26" t="s">
        <v>237</v>
      </c>
      <c r="C26" t="str">
        <f t="shared" si="9"/>
        <v>27,80</v>
      </c>
      <c r="D26" t="str">
        <f t="shared" si="10"/>
        <v>0,88</v>
      </c>
      <c r="G26" s="8" t="str">
        <f t="shared" si="5"/>
        <v>27,80</v>
      </c>
      <c r="H26" s="9">
        <f t="shared" si="0"/>
        <v>272.62486999999999</v>
      </c>
      <c r="I26" s="8" t="str">
        <f t="shared" si="6"/>
        <v>0,88</v>
      </c>
      <c r="J26" s="9">
        <f t="shared" si="1"/>
        <v>41.942287692307687</v>
      </c>
      <c r="K26" s="10">
        <f t="shared" si="2"/>
        <v>1.7600000000000001E-2</v>
      </c>
    </row>
    <row r="27" spans="1:11" x14ac:dyDescent="0.3">
      <c r="A27" t="s">
        <v>238</v>
      </c>
      <c r="C27" t="str">
        <f t="shared" si="9"/>
        <v>27,80</v>
      </c>
      <c r="D27" t="str">
        <f t="shared" si="10"/>
        <v>0,88</v>
      </c>
      <c r="G27" s="8" t="str">
        <f t="shared" si="5"/>
        <v>27,80</v>
      </c>
      <c r="H27" s="9">
        <f t="shared" si="0"/>
        <v>272.62486999999999</v>
      </c>
      <c r="I27" s="8" t="str">
        <f t="shared" si="6"/>
        <v>0,88</v>
      </c>
      <c r="J27" s="9">
        <f t="shared" si="1"/>
        <v>41.942287692307687</v>
      </c>
      <c r="K27" s="10">
        <f t="shared" si="2"/>
        <v>1.7600000000000001E-2</v>
      </c>
    </row>
    <row r="28" spans="1:11" x14ac:dyDescent="0.3">
      <c r="A28" t="s">
        <v>239</v>
      </c>
      <c r="C28" t="str">
        <f t="shared" si="9"/>
        <v>29,60</v>
      </c>
      <c r="D28" t="str">
        <f t="shared" si="10"/>
        <v>0,88</v>
      </c>
      <c r="G28" s="8" t="str">
        <f t="shared" si="5"/>
        <v>29,60</v>
      </c>
      <c r="H28" s="9">
        <f t="shared" si="0"/>
        <v>290.27683999999999</v>
      </c>
      <c r="I28" s="8" t="str">
        <f t="shared" si="6"/>
        <v>0,88</v>
      </c>
      <c r="J28" s="9">
        <f t="shared" si="1"/>
        <v>44.657975384615384</v>
      </c>
      <c r="K28" s="10">
        <f t="shared" si="2"/>
        <v>1.7600000000000001E-2</v>
      </c>
    </row>
    <row r="29" spans="1:11" x14ac:dyDescent="0.3">
      <c r="A29" t="s">
        <v>240</v>
      </c>
      <c r="C29" t="str">
        <f t="shared" si="9"/>
        <v>31,40</v>
      </c>
      <c r="D29" t="str">
        <f t="shared" si="10"/>
        <v>1,10</v>
      </c>
      <c r="G29" s="8" t="str">
        <f t="shared" si="5"/>
        <v>31,40</v>
      </c>
      <c r="H29" s="9">
        <f t="shared" si="0"/>
        <v>307.92880999999994</v>
      </c>
      <c r="I29" s="8" t="str">
        <f t="shared" si="6"/>
        <v>1,10</v>
      </c>
      <c r="J29" s="9">
        <f t="shared" si="1"/>
        <v>47.373663076923066</v>
      </c>
      <c r="K29" s="10">
        <f t="shared" si="2"/>
        <v>2.2000000000000002E-2</v>
      </c>
    </row>
    <row r="30" spans="1:11" x14ac:dyDescent="0.3">
      <c r="A30" t="s">
        <v>241</v>
      </c>
      <c r="C30" t="str">
        <f t="shared" si="9"/>
        <v>33,60</v>
      </c>
      <c r="D30" t="str">
        <f t="shared" si="10"/>
        <v>1,10</v>
      </c>
      <c r="G30" s="8" t="str">
        <f t="shared" si="5"/>
        <v>33,60</v>
      </c>
      <c r="H30" s="9">
        <f t="shared" si="0"/>
        <v>329.50344000000001</v>
      </c>
      <c r="I30" s="8" t="str">
        <f t="shared" si="6"/>
        <v>1,10</v>
      </c>
      <c r="J30" s="9">
        <f t="shared" si="1"/>
        <v>50.692836923076925</v>
      </c>
      <c r="K30" s="10">
        <f t="shared" si="2"/>
        <v>2.2000000000000002E-2</v>
      </c>
    </row>
    <row r="31" spans="1:11" x14ac:dyDescent="0.3">
      <c r="A31" t="s">
        <v>242</v>
      </c>
      <c r="C31" t="str">
        <f t="shared" si="9"/>
        <v>35,60</v>
      </c>
      <c r="D31" t="str">
        <f t="shared" si="10"/>
        <v>1,10</v>
      </c>
      <c r="G31" s="8" t="str">
        <f t="shared" si="5"/>
        <v>35,60</v>
      </c>
      <c r="H31" s="9">
        <f t="shared" si="0"/>
        <v>349.11673999999999</v>
      </c>
      <c r="I31" s="8" t="str">
        <f t="shared" si="6"/>
        <v>1,10</v>
      </c>
      <c r="J31" s="9">
        <f t="shared" si="1"/>
        <v>53.710267692307688</v>
      </c>
      <c r="K31" s="10">
        <f t="shared" si="2"/>
        <v>2.2000000000000002E-2</v>
      </c>
    </row>
    <row r="32" spans="1:11" x14ac:dyDescent="0.3">
      <c r="A32" t="s">
        <v>243</v>
      </c>
      <c r="C32" t="str">
        <f t="shared" si="9"/>
        <v>35,60</v>
      </c>
      <c r="D32" t="str">
        <f t="shared" si="10"/>
        <v>1,10</v>
      </c>
      <c r="G32" s="8" t="str">
        <f t="shared" si="5"/>
        <v>35,60</v>
      </c>
      <c r="H32" s="9">
        <f t="shared" si="0"/>
        <v>349.11673999999999</v>
      </c>
      <c r="I32" s="8" t="str">
        <f t="shared" si="6"/>
        <v>1,10</v>
      </c>
      <c r="J32" s="9">
        <f t="shared" si="1"/>
        <v>53.710267692307688</v>
      </c>
      <c r="K32" s="10">
        <f t="shared" si="2"/>
        <v>2.2000000000000002E-2</v>
      </c>
    </row>
    <row r="33" spans="1:11" x14ac:dyDescent="0.3">
      <c r="A33" t="s">
        <v>244</v>
      </c>
      <c r="C33" t="str">
        <f t="shared" si="9"/>
        <v>37,60</v>
      </c>
      <c r="D33" t="str">
        <f t="shared" si="10"/>
        <v>1,10</v>
      </c>
      <c r="G33" s="8" t="str">
        <f t="shared" si="5"/>
        <v>37,60</v>
      </c>
      <c r="H33" s="9">
        <f t="shared" si="0"/>
        <v>368.73003999999997</v>
      </c>
      <c r="I33" s="8" t="str">
        <f t="shared" si="6"/>
        <v>1,10</v>
      </c>
      <c r="J33" s="9">
        <f t="shared" si="1"/>
        <v>56.727698461538459</v>
      </c>
      <c r="K33" s="10">
        <f t="shared" si="2"/>
        <v>2.2000000000000002E-2</v>
      </c>
    </row>
    <row r="34" spans="1:11" x14ac:dyDescent="0.3">
      <c r="A34" t="s">
        <v>245</v>
      </c>
      <c r="C34" t="str">
        <f t="shared" si="9"/>
        <v>40,20</v>
      </c>
      <c r="D34" t="str">
        <f t="shared" si="10"/>
        <v>1,10</v>
      </c>
      <c r="G34" s="8" t="str">
        <f t="shared" si="5"/>
        <v>40,20</v>
      </c>
      <c r="H34" s="9">
        <f t="shared" ref="H34:H61" si="11">G34*$F$2</f>
        <v>394.22732999999999</v>
      </c>
      <c r="I34" s="8" t="str">
        <f t="shared" si="6"/>
        <v>1,10</v>
      </c>
      <c r="J34" s="9">
        <f t="shared" ref="J34:J61" si="12">H34/$P$4</f>
        <v>60.65035846153846</v>
      </c>
      <c r="K34" s="10">
        <f t="shared" ref="K34:K61" si="13">I34/$P$6</f>
        <v>2.2000000000000002E-2</v>
      </c>
    </row>
    <row r="35" spans="1:11" x14ac:dyDescent="0.3">
      <c r="A35" t="s">
        <v>246</v>
      </c>
      <c r="C35" t="str">
        <f t="shared" si="9"/>
        <v>42,40</v>
      </c>
      <c r="D35" t="str">
        <f t="shared" si="10"/>
        <v>1,10</v>
      </c>
      <c r="G35" s="8" t="str">
        <f t="shared" si="5"/>
        <v>42,40</v>
      </c>
      <c r="H35" s="9">
        <f t="shared" si="11"/>
        <v>415.80195999999995</v>
      </c>
      <c r="I35" s="8" t="str">
        <f t="shared" si="6"/>
        <v>1,10</v>
      </c>
      <c r="J35" s="9">
        <f t="shared" si="12"/>
        <v>63.969532307692297</v>
      </c>
      <c r="K35" s="10">
        <f t="shared" si="13"/>
        <v>2.2000000000000002E-2</v>
      </c>
    </row>
    <row r="36" spans="1:11" x14ac:dyDescent="0.3">
      <c r="A36" t="s">
        <v>247</v>
      </c>
      <c r="C36" t="str">
        <f t="shared" si="9"/>
        <v>42,40</v>
      </c>
      <c r="D36" t="str">
        <f t="shared" si="10"/>
        <v>1,10</v>
      </c>
      <c r="G36" s="8" t="str">
        <f t="shared" si="5"/>
        <v>42,40</v>
      </c>
      <c r="H36" s="9">
        <f t="shared" si="11"/>
        <v>415.80195999999995</v>
      </c>
      <c r="I36" s="8" t="str">
        <f t="shared" si="6"/>
        <v>1,10</v>
      </c>
      <c r="J36" s="9">
        <f t="shared" si="12"/>
        <v>63.969532307692297</v>
      </c>
      <c r="K36" s="10">
        <f t="shared" si="13"/>
        <v>2.2000000000000002E-2</v>
      </c>
    </row>
    <row r="37" spans="1:11" x14ac:dyDescent="0.3">
      <c r="A37" t="s">
        <v>248</v>
      </c>
      <c r="C37" t="str">
        <f t="shared" si="9"/>
        <v>44,20</v>
      </c>
      <c r="D37" t="str">
        <f t="shared" si="10"/>
        <v>1,10</v>
      </c>
      <c r="G37" s="8" t="str">
        <f t="shared" si="5"/>
        <v>44,20</v>
      </c>
      <c r="H37" s="9">
        <f t="shared" si="11"/>
        <v>433.45393000000001</v>
      </c>
      <c r="I37" s="8" t="str">
        <f t="shared" si="6"/>
        <v>1,10</v>
      </c>
      <c r="J37" s="9">
        <f t="shared" si="12"/>
        <v>66.685220000000001</v>
      </c>
      <c r="K37" s="10">
        <f t="shared" si="13"/>
        <v>2.2000000000000002E-2</v>
      </c>
    </row>
    <row r="38" spans="1:11" x14ac:dyDescent="0.3">
      <c r="A38" t="s">
        <v>249</v>
      </c>
      <c r="C38" t="str">
        <f t="shared" si="9"/>
        <v>47,00</v>
      </c>
      <c r="D38" t="str">
        <f t="shared" si="10"/>
        <v>1,32</v>
      </c>
      <c r="G38" s="8" t="str">
        <f t="shared" si="5"/>
        <v>47,00</v>
      </c>
      <c r="H38" s="9">
        <f t="shared" si="11"/>
        <v>460.91254999999995</v>
      </c>
      <c r="I38" s="8" t="str">
        <f t="shared" si="6"/>
        <v>1,32</v>
      </c>
      <c r="J38" s="9">
        <f t="shared" si="12"/>
        <v>70.909623076923069</v>
      </c>
      <c r="K38" s="10">
        <f t="shared" si="13"/>
        <v>2.64E-2</v>
      </c>
    </row>
    <row r="39" spans="1:11" x14ac:dyDescent="0.3">
      <c r="A39" t="s">
        <v>250</v>
      </c>
      <c r="C39" t="str">
        <f t="shared" si="9"/>
        <v>47,00</v>
      </c>
      <c r="D39" t="str">
        <f t="shared" si="10"/>
        <v>1,32</v>
      </c>
      <c r="G39" s="8" t="str">
        <f t="shared" si="5"/>
        <v>47,00</v>
      </c>
      <c r="H39" s="9">
        <f t="shared" si="11"/>
        <v>460.91254999999995</v>
      </c>
      <c r="I39" s="8" t="str">
        <f t="shared" si="6"/>
        <v>1,32</v>
      </c>
      <c r="J39" s="9">
        <f t="shared" si="12"/>
        <v>70.909623076923069</v>
      </c>
      <c r="K39" s="10">
        <f t="shared" si="13"/>
        <v>2.64E-2</v>
      </c>
    </row>
    <row r="40" spans="1:11" x14ac:dyDescent="0.3">
      <c r="A40" t="s">
        <v>251</v>
      </c>
      <c r="C40" t="str">
        <f t="shared" si="9"/>
        <v>51,60</v>
      </c>
      <c r="D40" t="str">
        <f t="shared" si="10"/>
        <v>1,32</v>
      </c>
      <c r="G40" s="8" t="str">
        <f t="shared" si="5"/>
        <v>51,60</v>
      </c>
      <c r="H40" s="9">
        <f t="shared" si="11"/>
        <v>506.02314000000001</v>
      </c>
      <c r="I40" s="8" t="str">
        <f t="shared" si="6"/>
        <v>1,32</v>
      </c>
      <c r="J40" s="9">
        <f t="shared" si="12"/>
        <v>77.849713846153847</v>
      </c>
      <c r="K40" s="10">
        <f t="shared" si="13"/>
        <v>2.64E-2</v>
      </c>
    </row>
    <row r="41" spans="1:11" x14ac:dyDescent="0.3">
      <c r="A41" t="s">
        <v>252</v>
      </c>
      <c r="C41" t="str">
        <f t="shared" si="9"/>
        <v>51,60</v>
      </c>
      <c r="D41" t="str">
        <f t="shared" si="10"/>
        <v>1,32</v>
      </c>
      <c r="G41" s="8" t="str">
        <f t="shared" si="5"/>
        <v>51,60</v>
      </c>
      <c r="H41" s="9">
        <f t="shared" si="11"/>
        <v>506.02314000000001</v>
      </c>
      <c r="I41" s="8" t="str">
        <f t="shared" si="6"/>
        <v>1,32</v>
      </c>
      <c r="J41" s="9">
        <f t="shared" si="12"/>
        <v>77.849713846153847</v>
      </c>
      <c r="K41" s="10">
        <f t="shared" si="13"/>
        <v>2.64E-2</v>
      </c>
    </row>
    <row r="42" spans="1:11" x14ac:dyDescent="0.3">
      <c r="A42" t="s">
        <v>253</v>
      </c>
      <c r="C42" t="str">
        <f t="shared" si="9"/>
        <v>54,80</v>
      </c>
      <c r="D42" t="str">
        <f t="shared" si="10"/>
        <v>1,32</v>
      </c>
      <c r="G42" s="8" t="str">
        <f t="shared" si="5"/>
        <v>54,80</v>
      </c>
      <c r="H42" s="9">
        <f t="shared" si="11"/>
        <v>537.40441999999996</v>
      </c>
      <c r="I42" s="8" t="str">
        <f t="shared" si="6"/>
        <v>1,32</v>
      </c>
      <c r="J42" s="9">
        <f t="shared" si="12"/>
        <v>82.677603076923077</v>
      </c>
      <c r="K42" s="10">
        <f t="shared" si="13"/>
        <v>2.64E-2</v>
      </c>
    </row>
    <row r="43" spans="1:11" x14ac:dyDescent="0.3">
      <c r="A43" t="s">
        <v>254</v>
      </c>
      <c r="C43" t="str">
        <f t="shared" si="9"/>
        <v>57,00</v>
      </c>
      <c r="D43" t="str">
        <f t="shared" si="10"/>
        <v>1,32</v>
      </c>
      <c r="G43" s="8" t="str">
        <f t="shared" si="5"/>
        <v>57,00</v>
      </c>
      <c r="H43" s="9">
        <f t="shared" si="11"/>
        <v>558.97904999999992</v>
      </c>
      <c r="I43" s="8" t="str">
        <f t="shared" si="6"/>
        <v>1,32</v>
      </c>
      <c r="J43" s="9">
        <f t="shared" si="12"/>
        <v>85.996776923076908</v>
      </c>
      <c r="K43" s="10">
        <f t="shared" si="13"/>
        <v>2.64E-2</v>
      </c>
    </row>
    <row r="44" spans="1:11" x14ac:dyDescent="0.3">
      <c r="A44" t="s">
        <v>255</v>
      </c>
      <c r="C44" t="str">
        <f t="shared" si="9"/>
        <v>59,40</v>
      </c>
      <c r="D44" t="str">
        <f t="shared" si="10"/>
        <v>1,54</v>
      </c>
      <c r="G44" s="8" t="str">
        <f t="shared" si="5"/>
        <v>59,40</v>
      </c>
      <c r="H44" s="9">
        <f t="shared" si="11"/>
        <v>582.51500999999996</v>
      </c>
      <c r="I44" s="8" t="str">
        <f t="shared" si="6"/>
        <v>1,54</v>
      </c>
      <c r="J44" s="9">
        <f t="shared" si="12"/>
        <v>89.617693846153841</v>
      </c>
      <c r="K44" s="10">
        <f t="shared" si="13"/>
        <v>3.0800000000000001E-2</v>
      </c>
    </row>
    <row r="45" spans="1:11" x14ac:dyDescent="0.3">
      <c r="A45" t="s">
        <v>256</v>
      </c>
      <c r="C45" t="str">
        <f t="shared" si="9"/>
        <v>60,40</v>
      </c>
      <c r="D45" t="str">
        <f t="shared" si="10"/>
        <v>1,54</v>
      </c>
      <c r="G45" s="8" t="str">
        <f t="shared" si="5"/>
        <v>60,40</v>
      </c>
      <c r="H45" s="9">
        <f t="shared" si="11"/>
        <v>592.32165999999995</v>
      </c>
      <c r="I45" s="8" t="str">
        <f t="shared" si="6"/>
        <v>1,54</v>
      </c>
      <c r="J45" s="9">
        <f t="shared" si="12"/>
        <v>91.126409230769227</v>
      </c>
      <c r="K45" s="10">
        <f t="shared" si="13"/>
        <v>3.0800000000000001E-2</v>
      </c>
    </row>
    <row r="46" spans="1:11" x14ac:dyDescent="0.3">
      <c r="A46" t="s">
        <v>257</v>
      </c>
      <c r="C46" t="str">
        <f t="shared" si="9"/>
        <v>60,40</v>
      </c>
      <c r="D46" t="str">
        <f t="shared" si="10"/>
        <v>1,54</v>
      </c>
      <c r="G46" s="8" t="str">
        <f t="shared" si="5"/>
        <v>60,40</v>
      </c>
      <c r="H46" s="9">
        <f t="shared" si="11"/>
        <v>592.32165999999995</v>
      </c>
      <c r="I46" s="8" t="str">
        <f t="shared" si="6"/>
        <v>1,54</v>
      </c>
      <c r="J46" s="9">
        <f t="shared" si="12"/>
        <v>91.126409230769227</v>
      </c>
      <c r="K46" s="10">
        <f t="shared" si="13"/>
        <v>3.0800000000000001E-2</v>
      </c>
    </row>
    <row r="47" spans="1:11" x14ac:dyDescent="0.3">
      <c r="A47" t="s">
        <v>258</v>
      </c>
      <c r="C47" t="str">
        <f t="shared" si="9"/>
        <v>59,20</v>
      </c>
      <c r="D47" t="str">
        <f t="shared" si="10"/>
        <v>1,76</v>
      </c>
      <c r="G47" s="8" t="str">
        <f t="shared" si="5"/>
        <v>59,20</v>
      </c>
      <c r="H47" s="9">
        <f t="shared" si="11"/>
        <v>580.55367999999999</v>
      </c>
      <c r="I47" s="8" t="str">
        <f t="shared" si="6"/>
        <v>1,76</v>
      </c>
      <c r="J47" s="9">
        <f t="shared" si="12"/>
        <v>89.315950769230767</v>
      </c>
      <c r="K47" s="10">
        <f t="shared" si="13"/>
        <v>3.5200000000000002E-2</v>
      </c>
    </row>
    <row r="48" spans="1:11" x14ac:dyDescent="0.3">
      <c r="A48" t="s">
        <v>259</v>
      </c>
      <c r="C48" t="str">
        <f t="shared" si="9"/>
        <v>59,40</v>
      </c>
      <c r="D48" t="str">
        <f t="shared" si="10"/>
        <v>1,76</v>
      </c>
      <c r="G48" s="8" t="str">
        <f t="shared" si="5"/>
        <v>59,40</v>
      </c>
      <c r="H48" s="9">
        <f t="shared" si="11"/>
        <v>582.51500999999996</v>
      </c>
      <c r="I48" s="8" t="str">
        <f t="shared" si="6"/>
        <v>1,76</v>
      </c>
      <c r="J48" s="9">
        <f t="shared" si="12"/>
        <v>89.617693846153841</v>
      </c>
      <c r="K48" s="10">
        <f t="shared" si="13"/>
        <v>3.5200000000000002E-2</v>
      </c>
    </row>
    <row r="49" spans="1:11" x14ac:dyDescent="0.3">
      <c r="A49" t="s">
        <v>260</v>
      </c>
      <c r="C49" t="str">
        <f t="shared" si="9"/>
        <v>64,20</v>
      </c>
      <c r="D49" t="str">
        <f t="shared" si="10"/>
        <v>1,76</v>
      </c>
      <c r="G49" s="8" t="str">
        <f t="shared" si="5"/>
        <v>64,20</v>
      </c>
      <c r="H49" s="9">
        <f t="shared" si="11"/>
        <v>629.58692999999994</v>
      </c>
      <c r="I49" s="8" t="str">
        <f t="shared" si="6"/>
        <v>1,76</v>
      </c>
      <c r="J49" s="9">
        <f t="shared" si="12"/>
        <v>96.85952769230768</v>
      </c>
      <c r="K49" s="10">
        <f t="shared" si="13"/>
        <v>3.5200000000000002E-2</v>
      </c>
    </row>
    <row r="50" spans="1:11" x14ac:dyDescent="0.3">
      <c r="A50" t="s">
        <v>261</v>
      </c>
      <c r="C50" t="str">
        <f t="shared" si="9"/>
        <v>64,20</v>
      </c>
      <c r="D50" t="str">
        <f t="shared" si="10"/>
        <v>1,76</v>
      </c>
      <c r="G50" s="8" t="str">
        <f t="shared" si="5"/>
        <v>64,20</v>
      </c>
      <c r="H50" s="9">
        <f t="shared" si="11"/>
        <v>629.58692999999994</v>
      </c>
      <c r="I50" s="8" t="str">
        <f t="shared" si="6"/>
        <v>1,76</v>
      </c>
      <c r="J50" s="9">
        <f t="shared" si="12"/>
        <v>96.85952769230768</v>
      </c>
      <c r="K50" s="10">
        <f t="shared" si="13"/>
        <v>3.5200000000000002E-2</v>
      </c>
    </row>
    <row r="51" spans="1:11" x14ac:dyDescent="0.3">
      <c r="A51" t="s">
        <v>262</v>
      </c>
      <c r="C51" t="str">
        <f t="shared" si="9"/>
        <v>67,00</v>
      </c>
      <c r="D51" t="str">
        <f t="shared" si="10"/>
        <v>1,76</v>
      </c>
      <c r="G51" s="8" t="str">
        <f t="shared" si="5"/>
        <v>67,00</v>
      </c>
      <c r="H51" s="9">
        <f t="shared" si="11"/>
        <v>657.04554999999993</v>
      </c>
      <c r="I51" s="8" t="str">
        <f t="shared" si="6"/>
        <v>1,76</v>
      </c>
      <c r="J51" s="9">
        <f t="shared" si="12"/>
        <v>101.08393076923076</v>
      </c>
      <c r="K51" s="10">
        <f t="shared" si="13"/>
        <v>3.5200000000000002E-2</v>
      </c>
    </row>
    <row r="52" spans="1:11" x14ac:dyDescent="0.3">
      <c r="A52" t="s">
        <v>263</v>
      </c>
      <c r="C52" t="str">
        <f t="shared" si="9"/>
        <v>69,80</v>
      </c>
      <c r="D52" t="str">
        <f t="shared" si="10"/>
        <v>1,76</v>
      </c>
      <c r="G52" s="8" t="str">
        <f t="shared" si="5"/>
        <v>69,80</v>
      </c>
      <c r="H52" s="9">
        <f t="shared" si="11"/>
        <v>684.50416999999993</v>
      </c>
      <c r="I52" s="8" t="str">
        <f t="shared" si="6"/>
        <v>1,76</v>
      </c>
      <c r="J52" s="9">
        <f t="shared" si="12"/>
        <v>105.30833384615383</v>
      </c>
      <c r="K52" s="10">
        <f t="shared" si="13"/>
        <v>3.5200000000000002E-2</v>
      </c>
    </row>
    <row r="53" spans="1:11" x14ac:dyDescent="0.3">
      <c r="A53" t="s">
        <v>264</v>
      </c>
      <c r="C53" t="str">
        <f t="shared" si="9"/>
        <v>72,60</v>
      </c>
      <c r="D53" t="str">
        <f t="shared" si="10"/>
        <v>1,76</v>
      </c>
      <c r="G53" s="8" t="str">
        <f t="shared" si="5"/>
        <v>72,60</v>
      </c>
      <c r="H53" s="9">
        <f t="shared" si="11"/>
        <v>711.96278999999993</v>
      </c>
      <c r="I53" s="8" t="str">
        <f t="shared" si="6"/>
        <v>1,76</v>
      </c>
      <c r="J53" s="9">
        <f t="shared" si="12"/>
        <v>109.53273692307691</v>
      </c>
      <c r="K53" s="10">
        <f t="shared" si="13"/>
        <v>3.5200000000000002E-2</v>
      </c>
    </row>
    <row r="54" spans="1:11" x14ac:dyDescent="0.3">
      <c r="A54" t="s">
        <v>265</v>
      </c>
      <c r="C54" t="str">
        <f t="shared" si="9"/>
        <v>75,40</v>
      </c>
      <c r="D54" t="str">
        <f t="shared" si="10"/>
        <v>1,98</v>
      </c>
      <c r="G54" s="8" t="str">
        <f t="shared" si="5"/>
        <v>75,40</v>
      </c>
      <c r="H54" s="9">
        <f t="shared" si="11"/>
        <v>739.42141000000004</v>
      </c>
      <c r="I54" s="8" t="str">
        <f t="shared" si="6"/>
        <v>1,98</v>
      </c>
      <c r="J54" s="9">
        <f t="shared" si="12"/>
        <v>113.75714000000001</v>
      </c>
      <c r="K54" s="10">
        <f t="shared" si="13"/>
        <v>3.9599999999999996E-2</v>
      </c>
    </row>
    <row r="55" spans="1:11" x14ac:dyDescent="0.3">
      <c r="A55" t="s">
        <v>266</v>
      </c>
      <c r="C55" t="str">
        <f t="shared" si="9"/>
        <v>75,40</v>
      </c>
      <c r="D55" t="str">
        <f t="shared" si="10"/>
        <v>1,98</v>
      </c>
      <c r="G55" s="8" t="str">
        <f t="shared" si="5"/>
        <v>75,40</v>
      </c>
      <c r="H55" s="9">
        <f t="shared" si="11"/>
        <v>739.42141000000004</v>
      </c>
      <c r="I55" s="8" t="str">
        <f t="shared" si="6"/>
        <v>1,98</v>
      </c>
      <c r="J55" s="9">
        <f t="shared" si="12"/>
        <v>113.75714000000001</v>
      </c>
      <c r="K55" s="10">
        <f t="shared" si="13"/>
        <v>3.9599999999999996E-2</v>
      </c>
    </row>
    <row r="56" spans="1:11" x14ac:dyDescent="0.3">
      <c r="A56" t="s">
        <v>267</v>
      </c>
      <c r="C56" t="str">
        <f t="shared" si="9"/>
        <v>78,20</v>
      </c>
      <c r="D56" t="str">
        <f t="shared" si="10"/>
        <v>1,98</v>
      </c>
      <c r="G56" s="8" t="str">
        <f t="shared" si="5"/>
        <v>78,20</v>
      </c>
      <c r="H56" s="9">
        <f t="shared" si="11"/>
        <v>766.88003000000003</v>
      </c>
      <c r="I56" s="8" t="str">
        <f t="shared" si="6"/>
        <v>1,98</v>
      </c>
      <c r="J56" s="9">
        <f t="shared" si="12"/>
        <v>117.98154307692309</v>
      </c>
      <c r="K56" s="10">
        <f t="shared" si="13"/>
        <v>3.9599999999999996E-2</v>
      </c>
    </row>
    <row r="57" spans="1:11" x14ac:dyDescent="0.3">
      <c r="A57" t="s">
        <v>268</v>
      </c>
      <c r="C57" t="str">
        <f t="shared" si="9"/>
        <v>80,20</v>
      </c>
      <c r="D57" t="str">
        <f t="shared" si="10"/>
        <v>1,98</v>
      </c>
      <c r="G57" s="8" t="str">
        <f t="shared" si="5"/>
        <v>80,20</v>
      </c>
      <c r="H57" s="9">
        <f t="shared" si="11"/>
        <v>786.49333000000001</v>
      </c>
      <c r="I57" s="8" t="str">
        <f t="shared" si="6"/>
        <v>1,98</v>
      </c>
      <c r="J57" s="9">
        <f t="shared" si="12"/>
        <v>120.99897384615385</v>
      </c>
      <c r="K57" s="10">
        <f t="shared" si="13"/>
        <v>3.9599999999999996E-2</v>
      </c>
    </row>
    <row r="58" spans="1:11" x14ac:dyDescent="0.3">
      <c r="A58" t="s">
        <v>269</v>
      </c>
      <c r="C58" t="str">
        <f t="shared" si="9"/>
        <v>81,60</v>
      </c>
      <c r="D58" t="str">
        <f t="shared" si="10"/>
        <v>1,98</v>
      </c>
      <c r="G58" s="8" t="str">
        <f t="shared" si="5"/>
        <v>81,60</v>
      </c>
      <c r="H58" s="9">
        <f t="shared" si="11"/>
        <v>800.22263999999984</v>
      </c>
      <c r="I58" s="8" t="str">
        <f t="shared" si="6"/>
        <v>1,98</v>
      </c>
      <c r="J58" s="9">
        <f t="shared" si="12"/>
        <v>123.11117538461536</v>
      </c>
      <c r="K58" s="10">
        <f t="shared" si="13"/>
        <v>3.9599999999999996E-2</v>
      </c>
    </row>
    <row r="59" spans="1:11" x14ac:dyDescent="0.3">
      <c r="A59" t="s">
        <v>270</v>
      </c>
      <c r="C59" t="str">
        <f t="shared" si="9"/>
        <v>81,60</v>
      </c>
      <c r="D59" t="str">
        <f t="shared" si="10"/>
        <v>1,98</v>
      </c>
      <c r="G59" s="8" t="str">
        <f t="shared" si="5"/>
        <v>81,60</v>
      </c>
      <c r="H59" s="9">
        <f t="shared" si="11"/>
        <v>800.22263999999984</v>
      </c>
      <c r="I59" s="8" t="str">
        <f t="shared" si="6"/>
        <v>1,98</v>
      </c>
      <c r="J59" s="9">
        <f t="shared" si="12"/>
        <v>123.11117538461536</v>
      </c>
      <c r="K59" s="10">
        <f t="shared" si="13"/>
        <v>3.9599999999999996E-2</v>
      </c>
    </row>
    <row r="60" spans="1:11" x14ac:dyDescent="0.3">
      <c r="A60" t="s">
        <v>271</v>
      </c>
      <c r="C60" t="str">
        <f t="shared" si="9"/>
        <v>84,40</v>
      </c>
      <c r="D60" t="str">
        <f t="shared" si="10"/>
        <v>1,98</v>
      </c>
      <c r="G60" s="8" t="str">
        <f t="shared" si="5"/>
        <v>84,40</v>
      </c>
      <c r="H60" s="9">
        <f t="shared" si="11"/>
        <v>827.68125999999995</v>
      </c>
      <c r="I60" s="8" t="str">
        <f t="shared" si="6"/>
        <v>1,98</v>
      </c>
      <c r="J60" s="9">
        <f t="shared" si="12"/>
        <v>127.33557846153846</v>
      </c>
      <c r="K60" s="10">
        <f t="shared" si="13"/>
        <v>3.9599999999999996E-2</v>
      </c>
    </row>
    <row r="61" spans="1:11" x14ac:dyDescent="0.3">
      <c r="A61" t="s">
        <v>272</v>
      </c>
      <c r="C61" t="str">
        <f t="shared" si="9"/>
        <v>84,60</v>
      </c>
      <c r="D61" t="str">
        <f t="shared" si="10"/>
        <v>2,20</v>
      </c>
      <c r="G61" s="8" t="str">
        <f t="shared" si="5"/>
        <v>84,60</v>
      </c>
      <c r="H61" s="9">
        <f t="shared" si="11"/>
        <v>829.64258999999993</v>
      </c>
      <c r="I61" s="8" t="str">
        <f t="shared" si="6"/>
        <v>2,20</v>
      </c>
      <c r="J61" s="9">
        <f t="shared" si="12"/>
        <v>127.63732153846152</v>
      </c>
      <c r="K61" s="10">
        <f t="shared" si="13"/>
        <v>4.4000000000000004E-2</v>
      </c>
    </row>
    <row r="62" spans="1:11" x14ac:dyDescent="0.3">
      <c r="A62" t="s">
        <v>273</v>
      </c>
      <c r="C62" t="str">
        <f t="shared" si="9"/>
        <v>84,20</v>
      </c>
      <c r="D62" t="str">
        <f t="shared" si="10"/>
        <v>2,20</v>
      </c>
      <c r="G62" s="8" t="str">
        <f t="shared" si="5"/>
        <v>84,20</v>
      </c>
      <c r="H62" s="9">
        <f t="shared" ref="H62:H112" si="14">G62*$F$2</f>
        <v>825.71992999999998</v>
      </c>
      <c r="I62" s="8" t="str">
        <f t="shared" ref="I62:I112" si="15">D62</f>
        <v>2,20</v>
      </c>
      <c r="J62" s="9">
        <f t="shared" ref="J62:J112" si="16">H62/$P$4</f>
        <v>127.03383538461539</v>
      </c>
      <c r="K62" s="10">
        <f t="shared" ref="K62:K112" si="17">I62/$P$6</f>
        <v>4.4000000000000004E-2</v>
      </c>
    </row>
    <row r="63" spans="1:11" x14ac:dyDescent="0.3">
      <c r="A63" t="s">
        <v>274</v>
      </c>
      <c r="C63" t="str">
        <f t="shared" si="9"/>
        <v>83,80</v>
      </c>
      <c r="D63" t="str">
        <f t="shared" si="10"/>
        <v>2,20</v>
      </c>
      <c r="G63" s="8" t="str">
        <f t="shared" si="5"/>
        <v>83,80</v>
      </c>
      <c r="H63" s="9">
        <f t="shared" si="14"/>
        <v>821.79726999999991</v>
      </c>
      <c r="I63" s="8" t="str">
        <f t="shared" si="15"/>
        <v>2,20</v>
      </c>
      <c r="J63" s="9">
        <f t="shared" si="16"/>
        <v>126.43034923076922</v>
      </c>
      <c r="K63" s="10">
        <f t="shared" si="17"/>
        <v>4.4000000000000004E-2</v>
      </c>
    </row>
    <row r="64" spans="1:11" x14ac:dyDescent="0.3">
      <c r="A64" t="s">
        <v>275</v>
      </c>
      <c r="C64" t="str">
        <f t="shared" si="9"/>
        <v>83,80</v>
      </c>
      <c r="D64" t="str">
        <f t="shared" si="10"/>
        <v>2,20</v>
      </c>
      <c r="G64" s="8" t="str">
        <f t="shared" si="5"/>
        <v>83,80</v>
      </c>
      <c r="H64" s="9">
        <f t="shared" si="14"/>
        <v>821.79726999999991</v>
      </c>
      <c r="I64" s="8" t="str">
        <f t="shared" si="15"/>
        <v>2,20</v>
      </c>
      <c r="J64" s="9">
        <f t="shared" si="16"/>
        <v>126.43034923076922</v>
      </c>
      <c r="K64" s="10">
        <f t="shared" si="17"/>
        <v>4.4000000000000004E-2</v>
      </c>
    </row>
    <row r="65" spans="1:11" x14ac:dyDescent="0.3">
      <c r="A65" t="s">
        <v>276</v>
      </c>
      <c r="C65" t="str">
        <f t="shared" si="9"/>
        <v>83,80</v>
      </c>
      <c r="D65" t="str">
        <f t="shared" si="10"/>
        <v>2,20</v>
      </c>
      <c r="G65" s="8" t="str">
        <f t="shared" si="5"/>
        <v>83,80</v>
      </c>
      <c r="H65" s="9">
        <f t="shared" si="14"/>
        <v>821.79726999999991</v>
      </c>
      <c r="I65" s="8" t="str">
        <f t="shared" si="15"/>
        <v>2,20</v>
      </c>
      <c r="J65" s="9">
        <f t="shared" si="16"/>
        <v>126.43034923076922</v>
      </c>
      <c r="K65" s="10">
        <f t="shared" si="17"/>
        <v>4.4000000000000004E-2</v>
      </c>
    </row>
    <row r="66" spans="1:11" x14ac:dyDescent="0.3">
      <c r="A66" t="s">
        <v>277</v>
      </c>
      <c r="C66" t="str">
        <f t="shared" si="9"/>
        <v>83,80</v>
      </c>
      <c r="D66" t="str">
        <f t="shared" si="10"/>
        <v>2,20</v>
      </c>
      <c r="G66" s="8" t="str">
        <f t="shared" si="5"/>
        <v>83,80</v>
      </c>
      <c r="H66" s="9">
        <f t="shared" si="14"/>
        <v>821.79726999999991</v>
      </c>
      <c r="I66" s="8" t="str">
        <f t="shared" si="15"/>
        <v>2,20</v>
      </c>
      <c r="J66" s="9">
        <f t="shared" si="16"/>
        <v>126.43034923076922</v>
      </c>
      <c r="K66" s="10">
        <f t="shared" si="17"/>
        <v>4.4000000000000004E-2</v>
      </c>
    </row>
    <row r="67" spans="1:11" x14ac:dyDescent="0.3">
      <c r="A67" t="s">
        <v>278</v>
      </c>
      <c r="C67" t="str">
        <f t="shared" si="9"/>
        <v>83,80</v>
      </c>
      <c r="D67" t="str">
        <f t="shared" si="10"/>
        <v>2,20</v>
      </c>
      <c r="G67" s="8" t="str">
        <f t="shared" si="5"/>
        <v>83,80</v>
      </c>
      <c r="H67" s="9">
        <f t="shared" si="14"/>
        <v>821.79726999999991</v>
      </c>
      <c r="I67" s="8" t="str">
        <f t="shared" si="15"/>
        <v>2,20</v>
      </c>
      <c r="J67" s="9">
        <f t="shared" si="16"/>
        <v>126.43034923076922</v>
      </c>
      <c r="K67" s="10">
        <f t="shared" si="17"/>
        <v>4.4000000000000004E-2</v>
      </c>
    </row>
    <row r="68" spans="1:11" x14ac:dyDescent="0.3">
      <c r="A68" t="s">
        <v>279</v>
      </c>
      <c r="C68" t="str">
        <f t="shared" si="9"/>
        <v>83,80</v>
      </c>
      <c r="D68" t="str">
        <f t="shared" si="10"/>
        <v>2,20</v>
      </c>
      <c r="G68" s="8" t="str">
        <f t="shared" ref="G68:G112" si="18">C68</f>
        <v>83,80</v>
      </c>
      <c r="H68" s="9">
        <f t="shared" si="14"/>
        <v>821.79726999999991</v>
      </c>
      <c r="I68" s="8" t="str">
        <f t="shared" si="15"/>
        <v>2,20</v>
      </c>
      <c r="J68" s="9">
        <f t="shared" si="16"/>
        <v>126.43034923076922</v>
      </c>
      <c r="K68" s="10">
        <f t="shared" si="17"/>
        <v>4.4000000000000004E-2</v>
      </c>
    </row>
    <row r="69" spans="1:11" x14ac:dyDescent="0.3">
      <c r="A69" t="s">
        <v>280</v>
      </c>
      <c r="C69" t="str">
        <f t="shared" si="9"/>
        <v>83,80</v>
      </c>
      <c r="D69" t="str">
        <f t="shared" si="10"/>
        <v>2,41</v>
      </c>
      <c r="G69" s="8" t="str">
        <f t="shared" si="18"/>
        <v>83,80</v>
      </c>
      <c r="H69" s="9">
        <f t="shared" si="14"/>
        <v>821.79726999999991</v>
      </c>
      <c r="I69" s="8" t="str">
        <f t="shared" si="15"/>
        <v>2,41</v>
      </c>
      <c r="J69" s="9">
        <f t="shared" si="16"/>
        <v>126.43034923076922</v>
      </c>
      <c r="K69" s="10">
        <f t="shared" si="17"/>
        <v>4.82E-2</v>
      </c>
    </row>
    <row r="70" spans="1:11" x14ac:dyDescent="0.3">
      <c r="A70" t="s">
        <v>281</v>
      </c>
      <c r="C70" t="str">
        <f t="shared" si="9"/>
        <v>85,00</v>
      </c>
      <c r="D70" t="str">
        <f t="shared" si="10"/>
        <v>2,41</v>
      </c>
      <c r="G70" s="8" t="str">
        <f t="shared" si="18"/>
        <v>85,00</v>
      </c>
      <c r="H70" s="9">
        <f t="shared" si="14"/>
        <v>833.56524999999999</v>
      </c>
      <c r="I70" s="8" t="str">
        <f t="shared" si="15"/>
        <v>2,41</v>
      </c>
      <c r="J70" s="9">
        <f t="shared" si="16"/>
        <v>128.2408076923077</v>
      </c>
      <c r="K70" s="10">
        <f t="shared" si="17"/>
        <v>4.82E-2</v>
      </c>
    </row>
    <row r="71" spans="1:11" x14ac:dyDescent="0.3">
      <c r="A71" t="s">
        <v>282</v>
      </c>
      <c r="C71" t="str">
        <f t="shared" si="9"/>
        <v>87,20</v>
      </c>
      <c r="D71" t="str">
        <f t="shared" si="10"/>
        <v>2,41</v>
      </c>
      <c r="G71" s="8" t="str">
        <f t="shared" si="18"/>
        <v>87,20</v>
      </c>
      <c r="H71" s="9">
        <f t="shared" si="14"/>
        <v>855.13987999999995</v>
      </c>
      <c r="I71" s="8" t="str">
        <f t="shared" si="15"/>
        <v>2,41</v>
      </c>
      <c r="J71" s="9">
        <f t="shared" si="16"/>
        <v>131.55998153846153</v>
      </c>
      <c r="K71" s="10">
        <f t="shared" si="17"/>
        <v>4.82E-2</v>
      </c>
    </row>
    <row r="72" spans="1:11" x14ac:dyDescent="0.3">
      <c r="A72" t="s">
        <v>283</v>
      </c>
      <c r="C72" t="str">
        <f t="shared" si="9"/>
        <v>90,00</v>
      </c>
      <c r="D72" t="str">
        <f t="shared" si="10"/>
        <v>2,41</v>
      </c>
      <c r="G72" s="8" t="str">
        <f t="shared" si="18"/>
        <v>90,00</v>
      </c>
      <c r="H72" s="9">
        <f t="shared" si="14"/>
        <v>882.59849999999994</v>
      </c>
      <c r="I72" s="8" t="str">
        <f t="shared" si="15"/>
        <v>2,41</v>
      </c>
      <c r="J72" s="9">
        <f t="shared" si="16"/>
        <v>135.7843846153846</v>
      </c>
      <c r="K72" s="10">
        <f t="shared" si="17"/>
        <v>4.82E-2</v>
      </c>
    </row>
    <row r="73" spans="1:11" x14ac:dyDescent="0.3">
      <c r="A73" t="s">
        <v>284</v>
      </c>
      <c r="C73" t="str">
        <f t="shared" si="9"/>
        <v>90,00</v>
      </c>
      <c r="D73" t="str">
        <f t="shared" si="10"/>
        <v>2,41</v>
      </c>
      <c r="G73" s="8" t="str">
        <f t="shared" si="18"/>
        <v>90,00</v>
      </c>
      <c r="H73" s="9">
        <f t="shared" si="14"/>
        <v>882.59849999999994</v>
      </c>
      <c r="I73" s="8" t="str">
        <f t="shared" si="15"/>
        <v>2,41</v>
      </c>
      <c r="J73" s="9">
        <f t="shared" si="16"/>
        <v>135.7843846153846</v>
      </c>
      <c r="K73" s="10">
        <f t="shared" si="17"/>
        <v>4.82E-2</v>
      </c>
    </row>
    <row r="74" spans="1:11" x14ac:dyDescent="0.3">
      <c r="A74" t="s">
        <v>285</v>
      </c>
      <c r="C74" t="str">
        <f t="shared" si="9"/>
        <v>92,60</v>
      </c>
      <c r="D74" t="str">
        <f t="shared" si="10"/>
        <v>2,41</v>
      </c>
      <c r="G74" s="8" t="str">
        <f t="shared" si="18"/>
        <v>92,60</v>
      </c>
      <c r="H74" s="9">
        <f t="shared" si="14"/>
        <v>908.09578999999985</v>
      </c>
      <c r="I74" s="8" t="str">
        <f t="shared" si="15"/>
        <v>2,41</v>
      </c>
      <c r="J74" s="9">
        <f t="shared" si="16"/>
        <v>139.7070446153846</v>
      </c>
      <c r="K74" s="10">
        <f t="shared" si="17"/>
        <v>4.82E-2</v>
      </c>
    </row>
    <row r="75" spans="1:11" x14ac:dyDescent="0.3">
      <c r="A75" t="s">
        <v>286</v>
      </c>
      <c r="C75" t="str">
        <f t="shared" si="9"/>
        <v>95,40</v>
      </c>
      <c r="D75" t="str">
        <f t="shared" si="10"/>
        <v>2,41</v>
      </c>
      <c r="G75" s="8" t="str">
        <f t="shared" si="18"/>
        <v>95,40</v>
      </c>
      <c r="H75" s="9">
        <f t="shared" si="14"/>
        <v>935.55440999999996</v>
      </c>
      <c r="I75" s="8" t="str">
        <f t="shared" si="15"/>
        <v>2,41</v>
      </c>
      <c r="J75" s="9">
        <f t="shared" si="16"/>
        <v>143.9314476923077</v>
      </c>
      <c r="K75" s="10">
        <f t="shared" si="17"/>
        <v>4.82E-2</v>
      </c>
    </row>
    <row r="76" spans="1:11" x14ac:dyDescent="0.3">
      <c r="A76" t="s">
        <v>287</v>
      </c>
      <c r="C76" t="str">
        <f t="shared" si="9"/>
        <v>95,00</v>
      </c>
      <c r="D76" t="str">
        <f t="shared" si="10"/>
        <v>2,63</v>
      </c>
      <c r="G76" s="8" t="str">
        <f t="shared" si="18"/>
        <v>95,00</v>
      </c>
      <c r="H76" s="9">
        <f t="shared" si="14"/>
        <v>931.6317499999999</v>
      </c>
      <c r="I76" s="8" t="str">
        <f t="shared" si="15"/>
        <v>2,63</v>
      </c>
      <c r="J76" s="9">
        <f t="shared" si="16"/>
        <v>143.32796153846152</v>
      </c>
      <c r="K76" s="10">
        <f t="shared" si="17"/>
        <v>5.2600000000000001E-2</v>
      </c>
    </row>
    <row r="77" spans="1:11" x14ac:dyDescent="0.3">
      <c r="A77" t="s">
        <v>288</v>
      </c>
      <c r="C77" t="str">
        <f t="shared" ref="C77:C78" si="19">MID(A77,5,5)</f>
        <v>95,00</v>
      </c>
      <c r="D77" t="str">
        <f t="shared" ref="D77:D78" si="20">MID(A77,16,4)</f>
        <v>2,63</v>
      </c>
      <c r="G77" s="8" t="str">
        <f t="shared" si="18"/>
        <v>95,00</v>
      </c>
      <c r="H77" s="9">
        <f t="shared" si="14"/>
        <v>931.6317499999999</v>
      </c>
      <c r="I77" s="8" t="str">
        <f t="shared" si="15"/>
        <v>2,63</v>
      </c>
      <c r="J77" s="9">
        <f t="shared" si="16"/>
        <v>143.32796153846152</v>
      </c>
      <c r="K77" s="10">
        <f t="shared" si="17"/>
        <v>5.2600000000000001E-2</v>
      </c>
    </row>
    <row r="78" spans="1:11" x14ac:dyDescent="0.3">
      <c r="A78" t="s">
        <v>289</v>
      </c>
      <c r="C78" t="str">
        <f t="shared" si="19"/>
        <v>95,60</v>
      </c>
      <c r="D78" t="str">
        <f t="shared" si="20"/>
        <v>2,63</v>
      </c>
      <c r="G78" s="8" t="str">
        <f t="shared" si="18"/>
        <v>95,60</v>
      </c>
      <c r="H78" s="9">
        <f t="shared" si="14"/>
        <v>937.51573999999994</v>
      </c>
      <c r="I78" s="8" t="str">
        <f t="shared" si="15"/>
        <v>2,63</v>
      </c>
      <c r="J78" s="9">
        <f t="shared" si="16"/>
        <v>144.23319076923076</v>
      </c>
      <c r="K78" s="10">
        <f t="shared" si="17"/>
        <v>5.2600000000000001E-2</v>
      </c>
    </row>
    <row r="79" spans="1:11" x14ac:dyDescent="0.3">
      <c r="A79" t="s">
        <v>290</v>
      </c>
      <c r="C79" t="str">
        <f>MID(A79,5,6)</f>
        <v>100,20</v>
      </c>
      <c r="D79" t="str">
        <f>MID(A79,17,4)</f>
        <v>2,63</v>
      </c>
      <c r="G79" s="8" t="str">
        <f t="shared" si="18"/>
        <v>100,20</v>
      </c>
      <c r="H79" s="9">
        <f t="shared" si="14"/>
        <v>982.62632999999994</v>
      </c>
      <c r="I79" s="8" t="str">
        <f t="shared" si="15"/>
        <v>2,63</v>
      </c>
      <c r="J79" s="9">
        <f t="shared" si="16"/>
        <v>151.17328153846154</v>
      </c>
      <c r="K79" s="10">
        <f t="shared" si="17"/>
        <v>5.2600000000000001E-2</v>
      </c>
    </row>
    <row r="80" spans="1:11" x14ac:dyDescent="0.3">
      <c r="A80" t="s">
        <v>291</v>
      </c>
      <c r="C80" t="str">
        <f t="shared" ref="C80:C101" si="21">MID(A80,5,6)</f>
        <v>103,20</v>
      </c>
      <c r="D80" t="str">
        <f t="shared" ref="D80:D101" si="22">MID(A80,17,4)</f>
        <v>2,63</v>
      </c>
      <c r="G80" s="8" t="str">
        <f t="shared" si="18"/>
        <v>103,20</v>
      </c>
      <c r="H80" s="9">
        <f t="shared" si="14"/>
        <v>1012.04628</v>
      </c>
      <c r="I80" s="8" t="str">
        <f t="shared" si="15"/>
        <v>2,63</v>
      </c>
      <c r="J80" s="9">
        <f t="shared" si="16"/>
        <v>155.69942769230769</v>
      </c>
      <c r="K80" s="10">
        <f t="shared" si="17"/>
        <v>5.2600000000000001E-2</v>
      </c>
    </row>
    <row r="81" spans="1:11" x14ac:dyDescent="0.3">
      <c r="A81" t="s">
        <v>292</v>
      </c>
      <c r="C81" t="str">
        <f t="shared" si="21"/>
        <v>106,60</v>
      </c>
      <c r="D81" t="str">
        <f t="shared" si="22"/>
        <v>2,63</v>
      </c>
      <c r="G81" s="8" t="str">
        <f t="shared" si="18"/>
        <v>106,60</v>
      </c>
      <c r="H81" s="9">
        <f t="shared" si="14"/>
        <v>1045.3888899999999</v>
      </c>
      <c r="I81" s="8" t="str">
        <f t="shared" si="15"/>
        <v>2,63</v>
      </c>
      <c r="J81" s="9">
        <f t="shared" si="16"/>
        <v>160.82906</v>
      </c>
      <c r="K81" s="10">
        <f t="shared" si="17"/>
        <v>5.2600000000000001E-2</v>
      </c>
    </row>
    <row r="82" spans="1:11" x14ac:dyDescent="0.3">
      <c r="A82" t="s">
        <v>293</v>
      </c>
      <c r="C82" t="str">
        <f t="shared" si="21"/>
        <v>106,60</v>
      </c>
      <c r="D82" t="str">
        <f t="shared" si="22"/>
        <v>2,85</v>
      </c>
      <c r="G82" s="8" t="str">
        <f t="shared" si="18"/>
        <v>106,60</v>
      </c>
      <c r="H82" s="9">
        <f t="shared" si="14"/>
        <v>1045.3888899999999</v>
      </c>
      <c r="I82" s="8" t="str">
        <f t="shared" si="15"/>
        <v>2,85</v>
      </c>
      <c r="J82" s="9">
        <f t="shared" si="16"/>
        <v>160.82906</v>
      </c>
      <c r="K82" s="10">
        <f t="shared" si="17"/>
        <v>5.7000000000000002E-2</v>
      </c>
    </row>
    <row r="83" spans="1:11" x14ac:dyDescent="0.3">
      <c r="A83" t="s">
        <v>294</v>
      </c>
      <c r="C83" t="str">
        <f t="shared" si="21"/>
        <v>110,00</v>
      </c>
      <c r="D83" t="str">
        <f t="shared" si="22"/>
        <v>2,85</v>
      </c>
      <c r="G83" s="8" t="str">
        <f t="shared" si="18"/>
        <v>110,00</v>
      </c>
      <c r="H83" s="9">
        <f t="shared" si="14"/>
        <v>1078.7314999999999</v>
      </c>
      <c r="I83" s="8" t="str">
        <f t="shared" si="15"/>
        <v>2,85</v>
      </c>
      <c r="J83" s="9">
        <f t="shared" si="16"/>
        <v>165.95869230769227</v>
      </c>
      <c r="K83" s="10">
        <f t="shared" si="17"/>
        <v>5.7000000000000002E-2</v>
      </c>
    </row>
    <row r="84" spans="1:11" x14ac:dyDescent="0.3">
      <c r="A84" t="s">
        <v>295</v>
      </c>
      <c r="C84" t="str">
        <f t="shared" si="21"/>
        <v>113,00</v>
      </c>
      <c r="D84" t="str">
        <f t="shared" si="22"/>
        <v>2,85</v>
      </c>
      <c r="G84" s="8" t="str">
        <f t="shared" si="18"/>
        <v>113,00</v>
      </c>
      <c r="H84" s="9">
        <f t="shared" si="14"/>
        <v>1108.1514499999998</v>
      </c>
      <c r="I84" s="8" t="str">
        <f t="shared" si="15"/>
        <v>2,85</v>
      </c>
      <c r="J84" s="9">
        <f t="shared" si="16"/>
        <v>170.48483846153843</v>
      </c>
      <c r="K84" s="10">
        <f t="shared" si="17"/>
        <v>5.7000000000000002E-2</v>
      </c>
    </row>
    <row r="85" spans="1:11" x14ac:dyDescent="0.3">
      <c r="A85" t="s">
        <v>296</v>
      </c>
      <c r="C85" t="str">
        <f t="shared" si="21"/>
        <v>115,80</v>
      </c>
      <c r="D85" t="str">
        <f t="shared" si="22"/>
        <v>2,85</v>
      </c>
      <c r="G85" s="8" t="str">
        <f t="shared" si="18"/>
        <v>115,80</v>
      </c>
      <c r="H85" s="9">
        <f t="shared" si="14"/>
        <v>1135.61007</v>
      </c>
      <c r="I85" s="8" t="str">
        <f t="shared" si="15"/>
        <v>2,85</v>
      </c>
      <c r="J85" s="9">
        <f t="shared" si="16"/>
        <v>174.70924153846153</v>
      </c>
      <c r="K85" s="10">
        <f t="shared" si="17"/>
        <v>5.7000000000000002E-2</v>
      </c>
    </row>
    <row r="86" spans="1:11" x14ac:dyDescent="0.3">
      <c r="A86" t="s">
        <v>297</v>
      </c>
      <c r="C86" t="str">
        <f t="shared" si="21"/>
        <v>118,60</v>
      </c>
      <c r="D86" t="str">
        <f t="shared" si="22"/>
        <v>2,85</v>
      </c>
      <c r="G86" s="8" t="str">
        <f t="shared" si="18"/>
        <v>118,60</v>
      </c>
      <c r="H86" s="9">
        <f t="shared" si="14"/>
        <v>1163.0686899999998</v>
      </c>
      <c r="I86" s="8" t="str">
        <f t="shared" si="15"/>
        <v>2,85</v>
      </c>
      <c r="J86" s="9">
        <f t="shared" si="16"/>
        <v>178.93364461538459</v>
      </c>
      <c r="K86" s="10">
        <f t="shared" si="17"/>
        <v>5.7000000000000002E-2</v>
      </c>
    </row>
    <row r="87" spans="1:11" x14ac:dyDescent="0.3">
      <c r="A87" t="s">
        <v>298</v>
      </c>
      <c r="C87" t="str">
        <f t="shared" si="21"/>
        <v>118,60</v>
      </c>
      <c r="D87" t="str">
        <f t="shared" si="22"/>
        <v>2,85</v>
      </c>
      <c r="G87" s="8" t="str">
        <f t="shared" si="18"/>
        <v>118,60</v>
      </c>
      <c r="H87" s="9">
        <f t="shared" si="14"/>
        <v>1163.0686899999998</v>
      </c>
      <c r="I87" s="8" t="str">
        <f t="shared" si="15"/>
        <v>2,85</v>
      </c>
      <c r="J87" s="9">
        <f t="shared" si="16"/>
        <v>178.93364461538459</v>
      </c>
      <c r="K87" s="10">
        <f t="shared" si="17"/>
        <v>5.7000000000000002E-2</v>
      </c>
    </row>
    <row r="88" spans="1:11" x14ac:dyDescent="0.3">
      <c r="A88" t="s">
        <v>299</v>
      </c>
      <c r="C88" t="str">
        <f t="shared" si="21"/>
        <v>121,60</v>
      </c>
      <c r="D88" t="str">
        <f t="shared" si="22"/>
        <v>2,85</v>
      </c>
      <c r="G88" s="8" t="str">
        <f t="shared" si="18"/>
        <v>121,60</v>
      </c>
      <c r="H88" s="9">
        <f t="shared" si="14"/>
        <v>1192.4886399999998</v>
      </c>
      <c r="I88" s="8" t="str">
        <f t="shared" si="15"/>
        <v>2,85</v>
      </c>
      <c r="J88" s="9">
        <f t="shared" si="16"/>
        <v>183.45979076923075</v>
      </c>
      <c r="K88" s="10">
        <f t="shared" si="17"/>
        <v>5.7000000000000002E-2</v>
      </c>
    </row>
    <row r="89" spans="1:11" x14ac:dyDescent="0.3">
      <c r="A89" t="s">
        <v>300</v>
      </c>
      <c r="C89" t="str">
        <f t="shared" si="21"/>
        <v>124,60</v>
      </c>
      <c r="D89" t="str">
        <f t="shared" si="22"/>
        <v>3,07</v>
      </c>
      <c r="G89" s="8" t="str">
        <f t="shared" si="18"/>
        <v>124,60</v>
      </c>
      <c r="H89" s="9">
        <f t="shared" si="14"/>
        <v>1221.9085899999998</v>
      </c>
      <c r="I89" s="8" t="str">
        <f t="shared" si="15"/>
        <v>3,07</v>
      </c>
      <c r="J89" s="9">
        <f t="shared" si="16"/>
        <v>187.98593692307688</v>
      </c>
      <c r="K89" s="10">
        <f t="shared" si="17"/>
        <v>6.1399999999999996E-2</v>
      </c>
    </row>
    <row r="90" spans="1:11" x14ac:dyDescent="0.3">
      <c r="A90" t="s">
        <v>301</v>
      </c>
      <c r="C90" t="str">
        <f t="shared" si="21"/>
        <v>127,40</v>
      </c>
      <c r="D90" t="str">
        <f t="shared" si="22"/>
        <v>3,07</v>
      </c>
      <c r="G90" s="8" t="str">
        <f t="shared" si="18"/>
        <v>127,40</v>
      </c>
      <c r="H90" s="9">
        <f t="shared" si="14"/>
        <v>1249.3672099999999</v>
      </c>
      <c r="I90" s="8" t="str">
        <f t="shared" si="15"/>
        <v>3,07</v>
      </c>
      <c r="J90" s="9">
        <f t="shared" si="16"/>
        <v>192.21033999999997</v>
      </c>
      <c r="K90" s="10">
        <f t="shared" si="17"/>
        <v>6.1399999999999996E-2</v>
      </c>
    </row>
    <row r="91" spans="1:11" x14ac:dyDescent="0.3">
      <c r="A91" t="s">
        <v>302</v>
      </c>
      <c r="C91" t="str">
        <f t="shared" si="21"/>
        <v>127,40</v>
      </c>
      <c r="D91" t="str">
        <f t="shared" si="22"/>
        <v>3,07</v>
      </c>
      <c r="G91" s="8" t="str">
        <f t="shared" si="18"/>
        <v>127,40</v>
      </c>
      <c r="H91" s="9">
        <f t="shared" si="14"/>
        <v>1249.3672099999999</v>
      </c>
      <c r="I91" s="8" t="str">
        <f t="shared" si="15"/>
        <v>3,07</v>
      </c>
      <c r="J91" s="9">
        <f t="shared" si="16"/>
        <v>192.21033999999997</v>
      </c>
      <c r="K91" s="10">
        <f t="shared" si="17"/>
        <v>6.1399999999999996E-2</v>
      </c>
    </row>
    <row r="92" spans="1:11" x14ac:dyDescent="0.3">
      <c r="A92" t="s">
        <v>303</v>
      </c>
      <c r="C92" t="str">
        <f t="shared" si="21"/>
        <v>130,60</v>
      </c>
      <c r="D92" t="str">
        <f t="shared" si="22"/>
        <v>3,07</v>
      </c>
      <c r="G92" s="8" t="str">
        <f t="shared" si="18"/>
        <v>130,60</v>
      </c>
      <c r="H92" s="9">
        <f t="shared" si="14"/>
        <v>1280.7484899999999</v>
      </c>
      <c r="I92" s="8" t="str">
        <f t="shared" si="15"/>
        <v>3,07</v>
      </c>
      <c r="J92" s="9">
        <f t="shared" si="16"/>
        <v>197.03822923076922</v>
      </c>
      <c r="K92" s="10">
        <f t="shared" si="17"/>
        <v>6.1399999999999996E-2</v>
      </c>
    </row>
    <row r="93" spans="1:11" x14ac:dyDescent="0.3">
      <c r="A93" t="s">
        <v>304</v>
      </c>
      <c r="C93" t="str">
        <f t="shared" si="21"/>
        <v>133,40</v>
      </c>
      <c r="D93" t="str">
        <f t="shared" si="22"/>
        <v>3,07</v>
      </c>
      <c r="G93" s="8" t="str">
        <f t="shared" si="18"/>
        <v>133,40</v>
      </c>
      <c r="H93" s="9">
        <f t="shared" si="14"/>
        <v>1308.2071100000001</v>
      </c>
      <c r="I93" s="8" t="str">
        <f t="shared" si="15"/>
        <v>3,07</v>
      </c>
      <c r="J93" s="9">
        <f t="shared" si="16"/>
        <v>201.26263230769231</v>
      </c>
      <c r="K93" s="10">
        <f t="shared" si="17"/>
        <v>6.1399999999999996E-2</v>
      </c>
    </row>
    <row r="94" spans="1:11" x14ac:dyDescent="0.3">
      <c r="A94" t="s">
        <v>305</v>
      </c>
      <c r="C94" t="str">
        <f t="shared" si="21"/>
        <v>136,20</v>
      </c>
      <c r="D94" t="str">
        <f t="shared" si="22"/>
        <v>3,07</v>
      </c>
      <c r="G94" s="8" t="str">
        <f t="shared" si="18"/>
        <v>136,20</v>
      </c>
      <c r="H94" s="9">
        <f t="shared" si="14"/>
        <v>1335.6657299999997</v>
      </c>
      <c r="I94" s="8" t="str">
        <f t="shared" si="15"/>
        <v>3,07</v>
      </c>
      <c r="J94" s="9">
        <f t="shared" si="16"/>
        <v>205.48703538461535</v>
      </c>
      <c r="K94" s="10">
        <f t="shared" si="17"/>
        <v>6.1399999999999996E-2</v>
      </c>
    </row>
    <row r="95" spans="1:11" x14ac:dyDescent="0.3">
      <c r="A95" t="s">
        <v>306</v>
      </c>
      <c r="C95" t="str">
        <f t="shared" si="21"/>
        <v>139,40</v>
      </c>
      <c r="D95" t="str">
        <f t="shared" si="22"/>
        <v>3,07</v>
      </c>
      <c r="G95" s="8" t="str">
        <f t="shared" si="18"/>
        <v>139,40</v>
      </c>
      <c r="H95" s="9">
        <f t="shared" si="14"/>
        <v>1367.04701</v>
      </c>
      <c r="I95" s="8" t="str">
        <f t="shared" si="15"/>
        <v>3,07</v>
      </c>
      <c r="J95" s="9">
        <f t="shared" si="16"/>
        <v>210.31492461538463</v>
      </c>
      <c r="K95" s="10">
        <f t="shared" si="17"/>
        <v>6.1399999999999996E-2</v>
      </c>
    </row>
    <row r="96" spans="1:11" x14ac:dyDescent="0.3">
      <c r="A96" t="s">
        <v>307</v>
      </c>
      <c r="C96" t="str">
        <f t="shared" si="21"/>
        <v>139,40</v>
      </c>
      <c r="D96" t="str">
        <f t="shared" si="22"/>
        <v>3,07</v>
      </c>
      <c r="G96" s="8" t="str">
        <f t="shared" si="18"/>
        <v>139,40</v>
      </c>
      <c r="H96" s="9">
        <f t="shared" si="14"/>
        <v>1367.04701</v>
      </c>
      <c r="I96" s="8" t="str">
        <f t="shared" si="15"/>
        <v>3,07</v>
      </c>
      <c r="J96" s="9">
        <f t="shared" si="16"/>
        <v>210.31492461538463</v>
      </c>
      <c r="K96" s="10">
        <f t="shared" si="17"/>
        <v>6.1399999999999996E-2</v>
      </c>
    </row>
    <row r="97" spans="1:11" x14ac:dyDescent="0.3">
      <c r="A97" t="s">
        <v>308</v>
      </c>
      <c r="C97" t="str">
        <f t="shared" si="21"/>
        <v>142,20</v>
      </c>
      <c r="D97" t="str">
        <f t="shared" si="22"/>
        <v>3,29</v>
      </c>
      <c r="G97" s="8" t="str">
        <f t="shared" si="18"/>
        <v>142,20</v>
      </c>
      <c r="H97" s="9">
        <f t="shared" si="14"/>
        <v>1394.5056299999999</v>
      </c>
      <c r="I97" s="8" t="str">
        <f t="shared" si="15"/>
        <v>3,29</v>
      </c>
      <c r="J97" s="9">
        <f t="shared" si="16"/>
        <v>214.53932769230767</v>
      </c>
      <c r="K97" s="10">
        <f t="shared" si="17"/>
        <v>6.5799999999999997E-2</v>
      </c>
    </row>
    <row r="98" spans="1:11" x14ac:dyDescent="0.3">
      <c r="A98" t="s">
        <v>309</v>
      </c>
      <c r="C98" t="str">
        <f t="shared" si="21"/>
        <v>144,80</v>
      </c>
      <c r="D98" t="str">
        <f t="shared" si="22"/>
        <v>3,29</v>
      </c>
      <c r="G98" s="8" t="str">
        <f t="shared" si="18"/>
        <v>144,80</v>
      </c>
      <c r="H98" s="9">
        <f t="shared" si="14"/>
        <v>1420.0029200000001</v>
      </c>
      <c r="I98" s="8" t="str">
        <f t="shared" si="15"/>
        <v>3,29</v>
      </c>
      <c r="J98" s="9">
        <f t="shared" si="16"/>
        <v>218.4619876923077</v>
      </c>
      <c r="K98" s="10">
        <f t="shared" si="17"/>
        <v>6.5799999999999997E-2</v>
      </c>
    </row>
    <row r="99" spans="1:11" x14ac:dyDescent="0.3">
      <c r="A99" t="s">
        <v>310</v>
      </c>
      <c r="C99" t="str">
        <f t="shared" si="21"/>
        <v>147,60</v>
      </c>
      <c r="D99" t="str">
        <f t="shared" si="22"/>
        <v>3,29</v>
      </c>
      <c r="G99" s="8" t="str">
        <f t="shared" si="18"/>
        <v>147,60</v>
      </c>
      <c r="H99" s="9">
        <f t="shared" si="14"/>
        <v>1447.4615399999998</v>
      </c>
      <c r="I99" s="8" t="str">
        <f t="shared" si="15"/>
        <v>3,29</v>
      </c>
      <c r="J99" s="9">
        <f t="shared" si="16"/>
        <v>222.68639076923074</v>
      </c>
      <c r="K99" s="10">
        <f t="shared" si="17"/>
        <v>6.5799999999999997E-2</v>
      </c>
    </row>
    <row r="100" spans="1:11" x14ac:dyDescent="0.3">
      <c r="A100" t="s">
        <v>311</v>
      </c>
      <c r="C100" t="str">
        <f t="shared" si="21"/>
        <v>147,60</v>
      </c>
      <c r="D100" t="str">
        <f t="shared" si="22"/>
        <v>3,29</v>
      </c>
      <c r="G100" s="8" t="str">
        <f t="shared" si="18"/>
        <v>147,60</v>
      </c>
      <c r="H100" s="9">
        <f t="shared" si="14"/>
        <v>1447.4615399999998</v>
      </c>
      <c r="I100" s="8" t="str">
        <f t="shared" si="15"/>
        <v>3,29</v>
      </c>
      <c r="J100" s="9">
        <f t="shared" si="16"/>
        <v>222.68639076923074</v>
      </c>
      <c r="K100" s="10">
        <f t="shared" si="17"/>
        <v>6.5799999999999997E-2</v>
      </c>
    </row>
    <row r="101" spans="1:11" x14ac:dyDescent="0.3">
      <c r="A101" t="s">
        <v>312</v>
      </c>
      <c r="C101" t="str">
        <f t="shared" si="21"/>
        <v>150,60</v>
      </c>
      <c r="D101" t="str">
        <f t="shared" si="22"/>
        <v>3,29</v>
      </c>
      <c r="G101" s="8" t="str">
        <f t="shared" si="18"/>
        <v>150,60</v>
      </c>
      <c r="H101" s="9">
        <f t="shared" si="14"/>
        <v>1476.8814899999998</v>
      </c>
      <c r="I101" s="8" t="str">
        <f t="shared" si="15"/>
        <v>3,29</v>
      </c>
      <c r="J101" s="9">
        <f t="shared" si="16"/>
        <v>227.2125369230769</v>
      </c>
      <c r="K101" s="10">
        <f t="shared" si="17"/>
        <v>6.5799999999999997E-2</v>
      </c>
    </row>
    <row r="102" spans="1:11" x14ac:dyDescent="0.3">
      <c r="A102" t="s">
        <v>313</v>
      </c>
      <c r="C102" t="str">
        <f>MID(A102,6,7)</f>
        <v xml:space="preserve">153,60 </v>
      </c>
      <c r="D102" t="str">
        <f>MID(A102,18,4)</f>
        <v>3,51</v>
      </c>
      <c r="G102" s="8" t="str">
        <f t="shared" si="18"/>
        <v xml:space="preserve">153,60 </v>
      </c>
      <c r="H102" s="9">
        <f t="shared" si="14"/>
        <v>1506.30144</v>
      </c>
      <c r="I102" s="8" t="str">
        <f t="shared" si="15"/>
        <v>3,51</v>
      </c>
      <c r="J102" s="9">
        <f t="shared" si="16"/>
        <v>231.73868307692308</v>
      </c>
      <c r="K102" s="10">
        <f t="shared" si="17"/>
        <v>7.0199999999999999E-2</v>
      </c>
    </row>
    <row r="103" spans="1:11" x14ac:dyDescent="0.3">
      <c r="A103" t="s">
        <v>314</v>
      </c>
      <c r="C103" t="str">
        <f t="shared" ref="C103:C112" si="23">MID(A103,6,7)</f>
        <v xml:space="preserve">156,20 </v>
      </c>
      <c r="D103" t="str">
        <f t="shared" ref="D103:D112" si="24">MID(A103,18,4)</f>
        <v>3,51</v>
      </c>
      <c r="G103" s="8" t="str">
        <f t="shared" si="18"/>
        <v xml:space="preserve">156,20 </v>
      </c>
      <c r="H103" s="9">
        <f t="shared" si="14"/>
        <v>1531.7987299999998</v>
      </c>
      <c r="I103" s="8" t="str">
        <f t="shared" si="15"/>
        <v>3,51</v>
      </c>
      <c r="J103" s="9">
        <f t="shared" si="16"/>
        <v>235.66134307692303</v>
      </c>
      <c r="K103" s="10">
        <f t="shared" si="17"/>
        <v>7.0199999999999999E-2</v>
      </c>
    </row>
    <row r="104" spans="1:11" x14ac:dyDescent="0.3">
      <c r="A104" t="s">
        <v>315</v>
      </c>
      <c r="C104" t="str">
        <f t="shared" si="23"/>
        <v xml:space="preserve">159,20 </v>
      </c>
      <c r="D104" t="str">
        <f t="shared" si="24"/>
        <v>3,51</v>
      </c>
      <c r="G104" s="8" t="str">
        <f t="shared" si="18"/>
        <v xml:space="preserve">159,20 </v>
      </c>
      <c r="H104" s="9">
        <f t="shared" si="14"/>
        <v>1561.2186799999997</v>
      </c>
      <c r="I104" s="8" t="str">
        <f t="shared" si="15"/>
        <v>3,51</v>
      </c>
      <c r="J104" s="9">
        <f t="shared" si="16"/>
        <v>240.18748923076919</v>
      </c>
      <c r="K104" s="10">
        <f t="shared" si="17"/>
        <v>7.0199999999999999E-2</v>
      </c>
    </row>
    <row r="105" spans="1:11" x14ac:dyDescent="0.3">
      <c r="A105" t="s">
        <v>316</v>
      </c>
      <c r="C105" t="str">
        <f t="shared" si="23"/>
        <v xml:space="preserve">159,20 </v>
      </c>
      <c r="D105" t="str">
        <f t="shared" si="24"/>
        <v>3,51</v>
      </c>
      <c r="G105" s="8" t="str">
        <f t="shared" si="18"/>
        <v xml:space="preserve">159,20 </v>
      </c>
      <c r="H105" s="9">
        <f t="shared" si="14"/>
        <v>1561.2186799999997</v>
      </c>
      <c r="I105" s="8" t="str">
        <f t="shared" si="15"/>
        <v>3,51</v>
      </c>
      <c r="J105" s="9">
        <f t="shared" si="16"/>
        <v>240.18748923076919</v>
      </c>
      <c r="K105" s="10">
        <f t="shared" si="17"/>
        <v>7.0199999999999999E-2</v>
      </c>
    </row>
    <row r="106" spans="1:11" x14ac:dyDescent="0.3">
      <c r="A106" t="s">
        <v>317</v>
      </c>
      <c r="C106" t="str">
        <f t="shared" si="23"/>
        <v xml:space="preserve">162,00 </v>
      </c>
      <c r="D106" t="str">
        <f t="shared" si="24"/>
        <v>3,51</v>
      </c>
      <c r="G106" s="8" t="str">
        <f t="shared" si="18"/>
        <v xml:space="preserve">162,00 </v>
      </c>
      <c r="H106" s="9">
        <f t="shared" si="14"/>
        <v>1588.6772999999998</v>
      </c>
      <c r="I106" s="8" t="str">
        <f t="shared" si="15"/>
        <v>3,51</v>
      </c>
      <c r="J106" s="9">
        <f t="shared" si="16"/>
        <v>244.41189230769228</v>
      </c>
      <c r="K106" s="10">
        <f t="shared" si="17"/>
        <v>7.0199999999999999E-2</v>
      </c>
    </row>
    <row r="107" spans="1:11" x14ac:dyDescent="0.3">
      <c r="A107" t="s">
        <v>318</v>
      </c>
      <c r="C107" t="str">
        <f t="shared" si="23"/>
        <v xml:space="preserve">164,80 </v>
      </c>
      <c r="D107" t="str">
        <f t="shared" si="24"/>
        <v>3,51</v>
      </c>
      <c r="G107" s="8" t="str">
        <f t="shared" si="18"/>
        <v xml:space="preserve">164,80 </v>
      </c>
      <c r="H107" s="9">
        <f t="shared" si="14"/>
        <v>1616.1359199999999</v>
      </c>
      <c r="I107" s="8" t="str">
        <f t="shared" si="15"/>
        <v>3,51</v>
      </c>
      <c r="J107" s="9">
        <f t="shared" si="16"/>
        <v>248.63629538461538</v>
      </c>
      <c r="K107" s="10">
        <f t="shared" si="17"/>
        <v>7.0199999999999999E-2</v>
      </c>
    </row>
    <row r="108" spans="1:11" x14ac:dyDescent="0.3">
      <c r="A108" t="s">
        <v>319</v>
      </c>
      <c r="C108" t="str">
        <f t="shared" si="23"/>
        <v xml:space="preserve">167,80 </v>
      </c>
      <c r="D108" t="str">
        <f t="shared" si="24"/>
        <v>3,73</v>
      </c>
      <c r="G108" s="8" t="str">
        <f t="shared" si="18"/>
        <v xml:space="preserve">167,80 </v>
      </c>
      <c r="H108" s="9">
        <f t="shared" si="14"/>
        <v>1645.5558699999999</v>
      </c>
      <c r="I108" s="8" t="str">
        <f t="shared" si="15"/>
        <v>3,73</v>
      </c>
      <c r="J108" s="9">
        <f t="shared" si="16"/>
        <v>253.16244153846154</v>
      </c>
      <c r="K108" s="10">
        <f t="shared" si="17"/>
        <v>7.46E-2</v>
      </c>
    </row>
    <row r="109" spans="1:11" x14ac:dyDescent="0.3">
      <c r="A109" t="s">
        <v>320</v>
      </c>
      <c r="C109" t="str">
        <f t="shared" si="23"/>
        <v xml:space="preserve">167,80 </v>
      </c>
      <c r="D109" t="str">
        <f t="shared" si="24"/>
        <v>3,73</v>
      </c>
      <c r="G109" s="8" t="str">
        <f t="shared" si="18"/>
        <v xml:space="preserve">167,80 </v>
      </c>
      <c r="H109" s="9">
        <f t="shared" si="14"/>
        <v>1645.5558699999999</v>
      </c>
      <c r="I109" s="8" t="str">
        <f t="shared" si="15"/>
        <v>3,73</v>
      </c>
      <c r="J109" s="9">
        <f t="shared" si="16"/>
        <v>253.16244153846154</v>
      </c>
      <c r="K109" s="10">
        <f t="shared" si="17"/>
        <v>7.46E-2</v>
      </c>
    </row>
    <row r="110" spans="1:11" x14ac:dyDescent="0.3">
      <c r="A110" t="s">
        <v>321</v>
      </c>
      <c r="C110" t="str">
        <f t="shared" si="23"/>
        <v xml:space="preserve">170,40 </v>
      </c>
      <c r="D110" t="str">
        <f t="shared" si="24"/>
        <v>3,73</v>
      </c>
      <c r="G110" s="8" t="str">
        <f t="shared" si="18"/>
        <v xml:space="preserve">170,40 </v>
      </c>
      <c r="H110" s="9">
        <f t="shared" si="14"/>
        <v>1671.0531599999999</v>
      </c>
      <c r="I110" s="8" t="str">
        <f t="shared" si="15"/>
        <v>3,73</v>
      </c>
      <c r="J110" s="9">
        <f t="shared" si="16"/>
        <v>257.08510153846152</v>
      </c>
      <c r="K110" s="10">
        <f t="shared" si="17"/>
        <v>7.46E-2</v>
      </c>
    </row>
    <row r="111" spans="1:11" x14ac:dyDescent="0.3">
      <c r="A111" t="s">
        <v>322</v>
      </c>
      <c r="C111" t="str">
        <f t="shared" si="23"/>
        <v xml:space="preserve">173,20 </v>
      </c>
      <c r="D111" t="str">
        <f t="shared" si="24"/>
        <v>3,95</v>
      </c>
      <c r="G111" s="8" t="str">
        <f t="shared" si="18"/>
        <v xml:space="preserve">173,20 </v>
      </c>
      <c r="H111" s="9">
        <f t="shared" si="14"/>
        <v>1698.5117799999998</v>
      </c>
      <c r="I111" s="8" t="str">
        <f t="shared" si="15"/>
        <v>3,95</v>
      </c>
      <c r="J111" s="9">
        <f t="shared" si="16"/>
        <v>261.30950461538458</v>
      </c>
      <c r="K111" s="10">
        <f t="shared" si="17"/>
        <v>7.9000000000000001E-2</v>
      </c>
    </row>
    <row r="112" spans="1:11" x14ac:dyDescent="0.3">
      <c r="A112" t="s">
        <v>323</v>
      </c>
      <c r="C112" t="str">
        <f t="shared" si="23"/>
        <v xml:space="preserve">176,20 </v>
      </c>
      <c r="D112" t="str">
        <f t="shared" si="24"/>
        <v>3,95</v>
      </c>
      <c r="G112" s="8" t="str">
        <f t="shared" si="18"/>
        <v xml:space="preserve">176,20 </v>
      </c>
      <c r="H112" s="9">
        <f t="shared" si="14"/>
        <v>1727.9317299999998</v>
      </c>
      <c r="I112" s="8" t="str">
        <f t="shared" si="15"/>
        <v>3,95</v>
      </c>
      <c r="J112" s="9">
        <f t="shared" si="16"/>
        <v>265.83565076923071</v>
      </c>
      <c r="K112" s="10">
        <f t="shared" si="17"/>
        <v>7.9000000000000001E-2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BB48BB-74D3-4053-82B5-1C7DF7948192}">
  <dimension ref="A1:P125"/>
  <sheetViews>
    <sheetView zoomScale="80" zoomScaleNormal="80" workbookViewId="0">
      <selection activeCell="E8" sqref="E8"/>
    </sheetView>
  </sheetViews>
  <sheetFormatPr defaultRowHeight="14.4" x14ac:dyDescent="0.3"/>
  <cols>
    <col min="1" max="1" width="26.109375" customWidth="1"/>
    <col min="7" max="8" width="15.88671875" style="12" customWidth="1"/>
    <col min="9" max="9" width="19" style="12" customWidth="1"/>
    <col min="10" max="10" width="11.77734375" style="12" customWidth="1"/>
    <col min="11" max="11" width="12.21875" style="12" customWidth="1"/>
  </cols>
  <sheetData>
    <row r="1" spans="1:16" x14ac:dyDescent="0.3">
      <c r="G1" s="6" t="s">
        <v>154</v>
      </c>
      <c r="H1" s="6" t="s">
        <v>155</v>
      </c>
      <c r="I1" s="6" t="s">
        <v>151</v>
      </c>
      <c r="J1" s="7" t="s">
        <v>14</v>
      </c>
      <c r="K1" s="7" t="s">
        <v>15</v>
      </c>
      <c r="O1" s="5" t="s">
        <v>149</v>
      </c>
      <c r="P1" s="5">
        <v>0.5</v>
      </c>
    </row>
    <row r="2" spans="1:16" x14ac:dyDescent="0.3">
      <c r="F2">
        <v>9.8066499999999994</v>
      </c>
      <c r="G2" s="8">
        <v>0</v>
      </c>
      <c r="H2" s="8">
        <f t="shared" ref="H2:H33" si="0">G2*$F$2</f>
        <v>0</v>
      </c>
      <c r="I2" s="8">
        <v>0</v>
      </c>
      <c r="J2" s="9">
        <f t="shared" ref="J2:J33" si="1">H2/$P$4</f>
        <v>0</v>
      </c>
      <c r="K2" s="10">
        <f t="shared" ref="K2:K33" si="2">I2/$P$6</f>
        <v>0</v>
      </c>
      <c r="O2" t="s">
        <v>150</v>
      </c>
      <c r="P2">
        <v>13</v>
      </c>
    </row>
    <row r="3" spans="1:16" x14ac:dyDescent="0.3">
      <c r="A3" t="s">
        <v>324</v>
      </c>
      <c r="C3" t="str">
        <f>MID(A3,4,4)</f>
        <v>5,60</v>
      </c>
      <c r="D3" t="str">
        <f>MID(A3,14,4)</f>
        <v>0,00</v>
      </c>
      <c r="G3" s="8" t="str">
        <f>C3</f>
        <v>5,60</v>
      </c>
      <c r="H3" s="9">
        <f>G3*$F$2</f>
        <v>54.917239999999993</v>
      </c>
      <c r="I3" s="8" t="str">
        <f>D3</f>
        <v>0,00</v>
      </c>
      <c r="J3" s="9">
        <f t="shared" si="1"/>
        <v>8.448806153846153</v>
      </c>
      <c r="K3" s="10">
        <f t="shared" si="2"/>
        <v>0</v>
      </c>
    </row>
    <row r="4" spans="1:16" x14ac:dyDescent="0.3">
      <c r="A4" t="s">
        <v>325</v>
      </c>
      <c r="C4" t="str">
        <f t="shared" ref="C4:C9" si="3">MID(A4,4,4)</f>
        <v>6,00</v>
      </c>
      <c r="D4" t="str">
        <f t="shared" ref="D4:D9" si="4">MID(A4,14,4)</f>
        <v>0,00</v>
      </c>
      <c r="G4" s="8" t="str">
        <f t="shared" ref="G4:G67" si="5">C4</f>
        <v>6,00</v>
      </c>
      <c r="H4" s="9">
        <f t="shared" si="0"/>
        <v>58.8399</v>
      </c>
      <c r="I4" s="8" t="str">
        <f t="shared" ref="I4:I67" si="6">D4</f>
        <v>0,00</v>
      </c>
      <c r="J4" s="9">
        <f t="shared" si="1"/>
        <v>9.0522923076923085</v>
      </c>
      <c r="K4" s="10">
        <f t="shared" si="2"/>
        <v>0</v>
      </c>
      <c r="O4" t="s">
        <v>148</v>
      </c>
      <c r="P4">
        <f>P1*P2</f>
        <v>6.5</v>
      </c>
    </row>
    <row r="5" spans="1:16" x14ac:dyDescent="0.3">
      <c r="A5" t="s">
        <v>326</v>
      </c>
      <c r="C5" t="str">
        <f t="shared" si="3"/>
        <v>6,20</v>
      </c>
      <c r="D5" t="str">
        <f t="shared" si="4"/>
        <v>0,00</v>
      </c>
      <c r="G5" s="8" t="str">
        <f t="shared" si="5"/>
        <v>6,20</v>
      </c>
      <c r="H5" s="9">
        <f>G5*$F$2</f>
        <v>60.801229999999997</v>
      </c>
      <c r="I5" s="8" t="str">
        <f t="shared" si="6"/>
        <v>0,00</v>
      </c>
      <c r="J5" s="9">
        <f t="shared" si="1"/>
        <v>9.3540353846153845</v>
      </c>
      <c r="K5" s="10">
        <f t="shared" si="2"/>
        <v>0</v>
      </c>
      <c r="O5" t="s">
        <v>152</v>
      </c>
      <c r="P5">
        <v>2.64</v>
      </c>
    </row>
    <row r="6" spans="1:16" x14ac:dyDescent="0.3">
      <c r="A6" t="s">
        <v>327</v>
      </c>
      <c r="C6" t="str">
        <f t="shared" si="3"/>
        <v>6,40</v>
      </c>
      <c r="D6" t="str">
        <f t="shared" si="4"/>
        <v>0,00</v>
      </c>
      <c r="G6" s="8" t="str">
        <f t="shared" si="5"/>
        <v>6,40</v>
      </c>
      <c r="H6" s="9">
        <f t="shared" si="0"/>
        <v>62.762560000000001</v>
      </c>
      <c r="I6" s="8" t="str">
        <f t="shared" si="6"/>
        <v>0,00</v>
      </c>
      <c r="J6" s="9">
        <f t="shared" si="1"/>
        <v>9.6557784615384623</v>
      </c>
      <c r="K6" s="10">
        <f t="shared" si="2"/>
        <v>0</v>
      </c>
      <c r="O6" t="s">
        <v>153</v>
      </c>
      <c r="P6">
        <v>50</v>
      </c>
    </row>
    <row r="7" spans="1:16" x14ac:dyDescent="0.3">
      <c r="A7" t="s">
        <v>328</v>
      </c>
      <c r="C7" t="str">
        <f t="shared" si="3"/>
        <v>6,40</v>
      </c>
      <c r="D7" t="str">
        <f t="shared" si="4"/>
        <v>0,00</v>
      </c>
      <c r="G7" s="8" t="str">
        <f t="shared" si="5"/>
        <v>6,40</v>
      </c>
      <c r="H7" s="9">
        <f t="shared" si="0"/>
        <v>62.762560000000001</v>
      </c>
      <c r="I7" s="8" t="str">
        <f t="shared" si="6"/>
        <v>0,00</v>
      </c>
      <c r="J7" s="9">
        <f t="shared" si="1"/>
        <v>9.6557784615384623</v>
      </c>
      <c r="K7" s="10">
        <f t="shared" si="2"/>
        <v>0</v>
      </c>
    </row>
    <row r="8" spans="1:16" x14ac:dyDescent="0.3">
      <c r="A8" t="s">
        <v>329</v>
      </c>
      <c r="C8" t="str">
        <f t="shared" si="3"/>
        <v>6,40</v>
      </c>
      <c r="D8" t="str">
        <f t="shared" si="4"/>
        <v>0,00</v>
      </c>
      <c r="G8" s="8" t="str">
        <f t="shared" si="5"/>
        <v>6,40</v>
      </c>
      <c r="H8" s="9">
        <f t="shared" si="0"/>
        <v>62.762560000000001</v>
      </c>
      <c r="I8" s="8" t="str">
        <f t="shared" si="6"/>
        <v>0,00</v>
      </c>
      <c r="J8" s="9">
        <f t="shared" si="1"/>
        <v>9.6557784615384623</v>
      </c>
      <c r="K8" s="10">
        <f t="shared" si="2"/>
        <v>0</v>
      </c>
    </row>
    <row r="9" spans="1:16" x14ac:dyDescent="0.3">
      <c r="A9" t="s">
        <v>330</v>
      </c>
      <c r="C9" t="str">
        <f t="shared" si="3"/>
        <v>6,60</v>
      </c>
      <c r="D9" t="str">
        <f t="shared" si="4"/>
        <v>0,00</v>
      </c>
      <c r="G9" s="8" t="str">
        <f t="shared" si="5"/>
        <v>6,60</v>
      </c>
      <c r="H9" s="9">
        <f t="shared" si="0"/>
        <v>64.723889999999997</v>
      </c>
      <c r="I9" s="8" t="str">
        <f t="shared" si="6"/>
        <v>0,00</v>
      </c>
      <c r="J9" s="9">
        <f t="shared" si="1"/>
        <v>9.9575215384615383</v>
      </c>
      <c r="K9" s="10">
        <f t="shared" si="2"/>
        <v>0</v>
      </c>
    </row>
    <row r="10" spans="1:16" x14ac:dyDescent="0.3">
      <c r="A10" t="s">
        <v>331</v>
      </c>
      <c r="C10" t="str">
        <f t="shared" ref="C10:C11" si="7">MID(A10,4,5)</f>
        <v xml:space="preserve">6,60 </v>
      </c>
      <c r="D10" t="str">
        <f>MID(A10,14,4)</f>
        <v>0,22</v>
      </c>
      <c r="G10" s="8" t="str">
        <f t="shared" si="5"/>
        <v xml:space="preserve">6,60 </v>
      </c>
      <c r="H10" s="9">
        <f t="shared" si="0"/>
        <v>64.723889999999997</v>
      </c>
      <c r="I10" s="8" t="str">
        <f t="shared" si="6"/>
        <v>0,22</v>
      </c>
      <c r="J10" s="9">
        <f t="shared" si="1"/>
        <v>9.9575215384615383</v>
      </c>
      <c r="K10" s="10">
        <f t="shared" si="2"/>
        <v>4.4000000000000003E-3</v>
      </c>
    </row>
    <row r="11" spans="1:16" x14ac:dyDescent="0.3">
      <c r="A11" t="s">
        <v>332</v>
      </c>
      <c r="C11" t="str">
        <f t="shared" si="7"/>
        <v xml:space="preserve">6,80 </v>
      </c>
      <c r="D11" t="str">
        <f>MID(A11,14,4)</f>
        <v>0,22</v>
      </c>
      <c r="G11" s="8" t="str">
        <f t="shared" si="5"/>
        <v xml:space="preserve">6,80 </v>
      </c>
      <c r="H11" s="9">
        <f t="shared" si="0"/>
        <v>66.685220000000001</v>
      </c>
      <c r="I11" s="8" t="str">
        <f t="shared" si="6"/>
        <v>0,22</v>
      </c>
      <c r="J11" s="9">
        <f t="shared" si="1"/>
        <v>10.259264615384616</v>
      </c>
      <c r="K11" s="10">
        <f t="shared" si="2"/>
        <v>4.4000000000000003E-3</v>
      </c>
    </row>
    <row r="12" spans="1:16" x14ac:dyDescent="0.3">
      <c r="A12" t="s">
        <v>333</v>
      </c>
      <c r="C12" t="str">
        <f>MID(A12,5,5)</f>
        <v xml:space="preserve">6,80 </v>
      </c>
      <c r="D12" t="str">
        <f>MID(A12,15,4)</f>
        <v>0,22</v>
      </c>
      <c r="G12" s="8" t="str">
        <f t="shared" si="5"/>
        <v xml:space="preserve">6,80 </v>
      </c>
      <c r="H12" s="9">
        <f t="shared" si="0"/>
        <v>66.685220000000001</v>
      </c>
      <c r="I12" s="8" t="str">
        <f t="shared" si="6"/>
        <v>0,22</v>
      </c>
      <c r="J12" s="9">
        <f t="shared" si="1"/>
        <v>10.259264615384616</v>
      </c>
      <c r="K12" s="10">
        <f t="shared" si="2"/>
        <v>4.4000000000000003E-3</v>
      </c>
    </row>
    <row r="13" spans="1:16" x14ac:dyDescent="0.3">
      <c r="A13" t="s">
        <v>334</v>
      </c>
      <c r="C13" t="str">
        <f t="shared" ref="C13:C76" si="8">MID(A13,5,5)</f>
        <v xml:space="preserve">6,80 </v>
      </c>
      <c r="D13" t="str">
        <f t="shared" ref="D13:D14" si="9">MID(A13,15,4)</f>
        <v>0,22</v>
      </c>
      <c r="G13" s="8" t="str">
        <f t="shared" si="5"/>
        <v xml:space="preserve">6,80 </v>
      </c>
      <c r="H13" s="9">
        <f t="shared" si="0"/>
        <v>66.685220000000001</v>
      </c>
      <c r="I13" s="8" t="str">
        <f t="shared" si="6"/>
        <v>0,22</v>
      </c>
      <c r="J13" s="9">
        <f t="shared" si="1"/>
        <v>10.259264615384616</v>
      </c>
      <c r="K13" s="10">
        <f t="shared" si="2"/>
        <v>4.4000000000000003E-3</v>
      </c>
    </row>
    <row r="14" spans="1:16" x14ac:dyDescent="0.3">
      <c r="A14" t="s">
        <v>335</v>
      </c>
      <c r="C14" t="str">
        <f t="shared" si="8"/>
        <v xml:space="preserve">9,40 </v>
      </c>
      <c r="D14" t="str">
        <f t="shared" si="9"/>
        <v>0,22</v>
      </c>
      <c r="G14" s="8" t="str">
        <f t="shared" si="5"/>
        <v xml:space="preserve">9,40 </v>
      </c>
      <c r="H14" s="9">
        <f t="shared" si="0"/>
        <v>92.182509999999994</v>
      </c>
      <c r="I14" s="8" t="str">
        <f t="shared" si="6"/>
        <v>0,22</v>
      </c>
      <c r="J14" s="9">
        <f t="shared" si="1"/>
        <v>14.181924615384615</v>
      </c>
      <c r="K14" s="10">
        <f t="shared" si="2"/>
        <v>4.4000000000000003E-3</v>
      </c>
    </row>
    <row r="15" spans="1:16" x14ac:dyDescent="0.3">
      <c r="A15" t="s">
        <v>336</v>
      </c>
      <c r="C15" t="str">
        <f t="shared" si="8"/>
        <v>10,60</v>
      </c>
      <c r="D15" t="str">
        <f t="shared" ref="D15:D76" si="10">MID(A15,16,4)</f>
        <v>0,22</v>
      </c>
      <c r="G15" s="8" t="str">
        <f t="shared" si="5"/>
        <v>10,60</v>
      </c>
      <c r="H15" s="9">
        <f t="shared" si="0"/>
        <v>103.95048999999999</v>
      </c>
      <c r="I15" s="8" t="str">
        <f t="shared" si="6"/>
        <v>0,22</v>
      </c>
      <c r="J15" s="9">
        <f t="shared" si="1"/>
        <v>15.992383076923074</v>
      </c>
      <c r="K15" s="10">
        <f t="shared" si="2"/>
        <v>4.4000000000000003E-3</v>
      </c>
    </row>
    <row r="16" spans="1:16" x14ac:dyDescent="0.3">
      <c r="A16" t="s">
        <v>337</v>
      </c>
      <c r="C16" t="str">
        <f t="shared" si="8"/>
        <v>10,60</v>
      </c>
      <c r="D16" t="str">
        <f t="shared" si="10"/>
        <v>0,44</v>
      </c>
      <c r="G16" s="8" t="str">
        <f t="shared" si="5"/>
        <v>10,60</v>
      </c>
      <c r="H16" s="9">
        <f t="shared" si="0"/>
        <v>103.95048999999999</v>
      </c>
      <c r="I16" s="8" t="str">
        <f t="shared" si="6"/>
        <v>0,44</v>
      </c>
      <c r="J16" s="9">
        <f t="shared" si="1"/>
        <v>15.992383076923074</v>
      </c>
      <c r="K16" s="10">
        <f t="shared" si="2"/>
        <v>8.8000000000000005E-3</v>
      </c>
    </row>
    <row r="17" spans="1:11" x14ac:dyDescent="0.3">
      <c r="A17" t="s">
        <v>338</v>
      </c>
      <c r="C17" t="str">
        <f t="shared" si="8"/>
        <v>11,60</v>
      </c>
      <c r="D17" t="str">
        <f t="shared" si="10"/>
        <v>0,44</v>
      </c>
      <c r="G17" s="8" t="str">
        <f t="shared" si="5"/>
        <v>11,60</v>
      </c>
      <c r="H17" s="9">
        <f t="shared" si="0"/>
        <v>113.75713999999999</v>
      </c>
      <c r="I17" s="8" t="str">
        <f t="shared" si="6"/>
        <v>0,44</v>
      </c>
      <c r="J17" s="9">
        <f t="shared" si="1"/>
        <v>17.501098461538461</v>
      </c>
      <c r="K17" s="10">
        <f t="shared" si="2"/>
        <v>8.8000000000000005E-3</v>
      </c>
    </row>
    <row r="18" spans="1:11" x14ac:dyDescent="0.3">
      <c r="A18" t="s">
        <v>339</v>
      </c>
      <c r="C18" t="str">
        <f t="shared" si="8"/>
        <v>12,60</v>
      </c>
      <c r="D18" t="str">
        <f t="shared" si="10"/>
        <v>0,44</v>
      </c>
      <c r="G18" s="8" t="str">
        <f t="shared" si="5"/>
        <v>12,60</v>
      </c>
      <c r="H18" s="9">
        <f t="shared" si="0"/>
        <v>123.56378999999998</v>
      </c>
      <c r="I18" s="8" t="str">
        <f t="shared" si="6"/>
        <v>0,44</v>
      </c>
      <c r="J18" s="9">
        <f t="shared" si="1"/>
        <v>19.009813846153843</v>
      </c>
      <c r="K18" s="10">
        <f t="shared" si="2"/>
        <v>8.8000000000000005E-3</v>
      </c>
    </row>
    <row r="19" spans="1:11" x14ac:dyDescent="0.3">
      <c r="A19" t="s">
        <v>340</v>
      </c>
      <c r="C19" t="str">
        <f t="shared" si="8"/>
        <v>14,00</v>
      </c>
      <c r="D19" t="str">
        <f t="shared" si="10"/>
        <v>0,44</v>
      </c>
      <c r="G19" s="8" t="str">
        <f t="shared" si="5"/>
        <v>14,00</v>
      </c>
      <c r="H19" s="9">
        <f t="shared" si="0"/>
        <v>137.29309999999998</v>
      </c>
      <c r="I19" s="8" t="str">
        <f t="shared" si="6"/>
        <v>0,44</v>
      </c>
      <c r="J19" s="9">
        <f t="shared" si="1"/>
        <v>21.122015384615381</v>
      </c>
      <c r="K19" s="10">
        <f t="shared" si="2"/>
        <v>8.8000000000000005E-3</v>
      </c>
    </row>
    <row r="20" spans="1:11" x14ac:dyDescent="0.3">
      <c r="A20" t="s">
        <v>341</v>
      </c>
      <c r="C20" t="str">
        <f t="shared" si="8"/>
        <v>14,80</v>
      </c>
      <c r="D20" t="str">
        <f t="shared" si="10"/>
        <v>0,44</v>
      </c>
      <c r="G20" s="8" t="str">
        <f t="shared" si="5"/>
        <v>14,80</v>
      </c>
      <c r="H20" s="9">
        <f t="shared" si="0"/>
        <v>145.13842</v>
      </c>
      <c r="I20" s="8" t="str">
        <f t="shared" si="6"/>
        <v>0,44</v>
      </c>
      <c r="J20" s="9">
        <f t="shared" si="1"/>
        <v>22.328987692307692</v>
      </c>
      <c r="K20" s="10">
        <f t="shared" si="2"/>
        <v>8.8000000000000005E-3</v>
      </c>
    </row>
    <row r="21" spans="1:11" x14ac:dyDescent="0.3">
      <c r="A21" t="s">
        <v>342</v>
      </c>
      <c r="C21" t="str">
        <f t="shared" si="8"/>
        <v>14,80</v>
      </c>
      <c r="D21" t="str">
        <f t="shared" si="10"/>
        <v>0,66</v>
      </c>
      <c r="G21" s="8" t="str">
        <f t="shared" si="5"/>
        <v>14,80</v>
      </c>
      <c r="H21" s="9">
        <f t="shared" si="0"/>
        <v>145.13842</v>
      </c>
      <c r="I21" s="8" t="str">
        <f t="shared" si="6"/>
        <v>0,66</v>
      </c>
      <c r="J21" s="9">
        <f t="shared" si="1"/>
        <v>22.328987692307692</v>
      </c>
      <c r="K21" s="10">
        <f t="shared" si="2"/>
        <v>1.32E-2</v>
      </c>
    </row>
    <row r="22" spans="1:11" x14ac:dyDescent="0.3">
      <c r="A22" t="s">
        <v>343</v>
      </c>
      <c r="C22" t="str">
        <f t="shared" si="8"/>
        <v>16,00</v>
      </c>
      <c r="D22" t="str">
        <f t="shared" si="10"/>
        <v>0,66</v>
      </c>
      <c r="G22" s="8" t="str">
        <f t="shared" si="5"/>
        <v>16,00</v>
      </c>
      <c r="H22" s="9">
        <f t="shared" si="0"/>
        <v>156.90639999999999</v>
      </c>
      <c r="I22" s="8" t="str">
        <f t="shared" si="6"/>
        <v>0,66</v>
      </c>
      <c r="J22" s="9">
        <f t="shared" si="1"/>
        <v>24.139446153846151</v>
      </c>
      <c r="K22" s="10">
        <f t="shared" si="2"/>
        <v>1.32E-2</v>
      </c>
    </row>
    <row r="23" spans="1:11" x14ac:dyDescent="0.3">
      <c r="A23" t="s">
        <v>344</v>
      </c>
      <c r="C23" t="str">
        <f t="shared" si="8"/>
        <v>17,20</v>
      </c>
      <c r="D23" t="str">
        <f t="shared" si="10"/>
        <v>0,66</v>
      </c>
      <c r="G23" s="8" t="str">
        <f t="shared" si="5"/>
        <v>17,20</v>
      </c>
      <c r="H23" s="9">
        <f t="shared" si="0"/>
        <v>168.67437999999999</v>
      </c>
      <c r="I23" s="8" t="str">
        <f t="shared" si="6"/>
        <v>0,66</v>
      </c>
      <c r="J23" s="9">
        <f t="shared" si="1"/>
        <v>25.949904615384614</v>
      </c>
      <c r="K23" s="10">
        <f t="shared" si="2"/>
        <v>1.32E-2</v>
      </c>
    </row>
    <row r="24" spans="1:11" x14ac:dyDescent="0.3">
      <c r="A24" t="s">
        <v>345</v>
      </c>
      <c r="C24" t="str">
        <f t="shared" si="8"/>
        <v>18,20</v>
      </c>
      <c r="D24" t="str">
        <f t="shared" si="10"/>
        <v>0,66</v>
      </c>
      <c r="G24" s="8" t="str">
        <f t="shared" si="5"/>
        <v>18,20</v>
      </c>
      <c r="H24" s="9">
        <f t="shared" si="0"/>
        <v>178.48102999999998</v>
      </c>
      <c r="I24" s="8" t="str">
        <f t="shared" si="6"/>
        <v>0,66</v>
      </c>
      <c r="J24" s="9">
        <f t="shared" si="1"/>
        <v>27.458619999999996</v>
      </c>
      <c r="K24" s="10">
        <f t="shared" si="2"/>
        <v>1.32E-2</v>
      </c>
    </row>
    <row r="25" spans="1:11" x14ac:dyDescent="0.3">
      <c r="A25" t="s">
        <v>346</v>
      </c>
      <c r="C25" t="str">
        <f t="shared" si="8"/>
        <v>18,20</v>
      </c>
      <c r="D25" t="str">
        <f t="shared" si="10"/>
        <v>0,66</v>
      </c>
      <c r="G25" s="8" t="str">
        <f t="shared" si="5"/>
        <v>18,20</v>
      </c>
      <c r="H25" s="9">
        <f t="shared" si="0"/>
        <v>178.48102999999998</v>
      </c>
      <c r="I25" s="8" t="str">
        <f t="shared" si="6"/>
        <v>0,66</v>
      </c>
      <c r="J25" s="9">
        <f t="shared" si="1"/>
        <v>27.458619999999996</v>
      </c>
      <c r="K25" s="10">
        <f t="shared" si="2"/>
        <v>1.32E-2</v>
      </c>
    </row>
    <row r="26" spans="1:11" x14ac:dyDescent="0.3">
      <c r="A26" t="s">
        <v>347</v>
      </c>
      <c r="C26" t="str">
        <f t="shared" si="8"/>
        <v>19,60</v>
      </c>
      <c r="D26" t="str">
        <f t="shared" si="10"/>
        <v>0,88</v>
      </c>
      <c r="G26" s="8" t="str">
        <f t="shared" si="5"/>
        <v>19,60</v>
      </c>
      <c r="H26" s="9">
        <f t="shared" si="0"/>
        <v>192.21034</v>
      </c>
      <c r="I26" s="8" t="str">
        <f t="shared" si="6"/>
        <v>0,88</v>
      </c>
      <c r="J26" s="9">
        <f t="shared" si="1"/>
        <v>29.570821538461537</v>
      </c>
      <c r="K26" s="10">
        <f t="shared" si="2"/>
        <v>1.7600000000000001E-2</v>
      </c>
    </row>
    <row r="27" spans="1:11" x14ac:dyDescent="0.3">
      <c r="A27" t="s">
        <v>348</v>
      </c>
      <c r="C27" t="str">
        <f t="shared" si="8"/>
        <v>20,80</v>
      </c>
      <c r="D27" t="str">
        <f t="shared" si="10"/>
        <v>0,88</v>
      </c>
      <c r="G27" s="8" t="str">
        <f t="shared" si="5"/>
        <v>20,80</v>
      </c>
      <c r="H27" s="9">
        <f t="shared" si="0"/>
        <v>203.97832</v>
      </c>
      <c r="I27" s="8" t="str">
        <f t="shared" si="6"/>
        <v>0,88</v>
      </c>
      <c r="J27" s="9">
        <f t="shared" si="1"/>
        <v>31.38128</v>
      </c>
      <c r="K27" s="10">
        <f t="shared" si="2"/>
        <v>1.7600000000000001E-2</v>
      </c>
    </row>
    <row r="28" spans="1:11" x14ac:dyDescent="0.3">
      <c r="A28" t="s">
        <v>349</v>
      </c>
      <c r="C28" t="str">
        <f t="shared" si="8"/>
        <v>22,20</v>
      </c>
      <c r="D28" t="str">
        <f t="shared" si="10"/>
        <v>0,88</v>
      </c>
      <c r="G28" s="8" t="str">
        <f t="shared" si="5"/>
        <v>22,20</v>
      </c>
      <c r="H28" s="9">
        <f t="shared" si="0"/>
        <v>217.70762999999997</v>
      </c>
      <c r="I28" s="8" t="str">
        <f t="shared" si="6"/>
        <v>0,88</v>
      </c>
      <c r="J28" s="9">
        <f t="shared" si="1"/>
        <v>33.493481538461531</v>
      </c>
      <c r="K28" s="10">
        <f t="shared" si="2"/>
        <v>1.7600000000000001E-2</v>
      </c>
    </row>
    <row r="29" spans="1:11" x14ac:dyDescent="0.3">
      <c r="A29" t="s">
        <v>350</v>
      </c>
      <c r="C29" t="str">
        <f t="shared" si="8"/>
        <v>23,80</v>
      </c>
      <c r="D29" t="str">
        <f t="shared" si="10"/>
        <v>0,88</v>
      </c>
      <c r="G29" s="8" t="str">
        <f t="shared" si="5"/>
        <v>23,80</v>
      </c>
      <c r="H29" s="9">
        <f t="shared" si="0"/>
        <v>233.39827</v>
      </c>
      <c r="I29" s="8" t="str">
        <f t="shared" si="6"/>
        <v>0,88</v>
      </c>
      <c r="J29" s="9">
        <f t="shared" si="1"/>
        <v>35.907426153846153</v>
      </c>
      <c r="K29" s="10">
        <f t="shared" si="2"/>
        <v>1.7600000000000001E-2</v>
      </c>
    </row>
    <row r="30" spans="1:11" x14ac:dyDescent="0.3">
      <c r="A30" t="s">
        <v>351</v>
      </c>
      <c r="C30" t="str">
        <f t="shared" si="8"/>
        <v>23,80</v>
      </c>
      <c r="D30" t="str">
        <f t="shared" si="10"/>
        <v>0,88</v>
      </c>
      <c r="G30" s="8" t="str">
        <f t="shared" si="5"/>
        <v>23,80</v>
      </c>
      <c r="H30" s="9">
        <f t="shared" si="0"/>
        <v>233.39827</v>
      </c>
      <c r="I30" s="8" t="str">
        <f t="shared" si="6"/>
        <v>0,88</v>
      </c>
      <c r="J30" s="9">
        <f t="shared" si="1"/>
        <v>35.907426153846153</v>
      </c>
      <c r="K30" s="10">
        <f t="shared" si="2"/>
        <v>1.7600000000000001E-2</v>
      </c>
    </row>
    <row r="31" spans="1:11" x14ac:dyDescent="0.3">
      <c r="A31" t="s">
        <v>352</v>
      </c>
      <c r="C31" t="str">
        <f t="shared" si="8"/>
        <v>24,80</v>
      </c>
      <c r="D31" t="str">
        <f t="shared" si="10"/>
        <v>0,88</v>
      </c>
      <c r="G31" s="8" t="str">
        <f t="shared" si="5"/>
        <v>24,80</v>
      </c>
      <c r="H31" s="9">
        <f t="shared" si="0"/>
        <v>243.20491999999999</v>
      </c>
      <c r="I31" s="8" t="str">
        <f t="shared" si="6"/>
        <v>0,88</v>
      </c>
      <c r="J31" s="9">
        <f t="shared" si="1"/>
        <v>37.416141538461538</v>
      </c>
      <c r="K31" s="10">
        <f t="shared" si="2"/>
        <v>1.7600000000000001E-2</v>
      </c>
    </row>
    <row r="32" spans="1:11" x14ac:dyDescent="0.3">
      <c r="A32" t="s">
        <v>353</v>
      </c>
      <c r="C32" t="str">
        <f t="shared" si="8"/>
        <v>26,40</v>
      </c>
      <c r="D32" t="str">
        <f t="shared" si="10"/>
        <v>0,88</v>
      </c>
      <c r="G32" s="8" t="str">
        <f t="shared" si="5"/>
        <v>26,40</v>
      </c>
      <c r="H32" s="9">
        <f t="shared" si="0"/>
        <v>258.89555999999999</v>
      </c>
      <c r="I32" s="8" t="str">
        <f t="shared" si="6"/>
        <v>0,88</v>
      </c>
      <c r="J32" s="9">
        <f t="shared" si="1"/>
        <v>39.830086153846153</v>
      </c>
      <c r="K32" s="10">
        <f t="shared" si="2"/>
        <v>1.7600000000000001E-2</v>
      </c>
    </row>
    <row r="33" spans="1:11" x14ac:dyDescent="0.3">
      <c r="A33" t="s">
        <v>354</v>
      </c>
      <c r="C33" t="str">
        <f t="shared" si="8"/>
        <v>27,60</v>
      </c>
      <c r="D33" t="str">
        <f t="shared" si="10"/>
        <v>1,09</v>
      </c>
      <c r="G33" s="8" t="str">
        <f t="shared" si="5"/>
        <v>27,60</v>
      </c>
      <c r="H33" s="9">
        <f t="shared" si="0"/>
        <v>270.66354000000001</v>
      </c>
      <c r="I33" s="8" t="str">
        <f t="shared" si="6"/>
        <v>1,09</v>
      </c>
      <c r="J33" s="9">
        <f t="shared" si="1"/>
        <v>41.64054461538462</v>
      </c>
      <c r="K33" s="10">
        <f t="shared" si="2"/>
        <v>2.18E-2</v>
      </c>
    </row>
    <row r="34" spans="1:11" x14ac:dyDescent="0.3">
      <c r="A34" t="s">
        <v>355</v>
      </c>
      <c r="C34" t="str">
        <f t="shared" si="8"/>
        <v>27,60</v>
      </c>
      <c r="D34" t="str">
        <f t="shared" si="10"/>
        <v>1,09</v>
      </c>
      <c r="G34" s="8" t="str">
        <f t="shared" si="5"/>
        <v>27,60</v>
      </c>
      <c r="H34" s="9">
        <f t="shared" ref="H34:H61" si="11">G34*$F$2</f>
        <v>270.66354000000001</v>
      </c>
      <c r="I34" s="8" t="str">
        <f t="shared" si="6"/>
        <v>1,09</v>
      </c>
      <c r="J34" s="9">
        <f t="shared" ref="J34:J61" si="12">H34/$P$4</f>
        <v>41.64054461538462</v>
      </c>
      <c r="K34" s="10">
        <f t="shared" ref="K34:K61" si="13">I34/$P$6</f>
        <v>2.18E-2</v>
      </c>
    </row>
    <row r="35" spans="1:11" x14ac:dyDescent="0.3">
      <c r="A35" t="s">
        <v>356</v>
      </c>
      <c r="C35" t="str">
        <f t="shared" si="8"/>
        <v>29,40</v>
      </c>
      <c r="D35" t="str">
        <f t="shared" si="10"/>
        <v>1,09</v>
      </c>
      <c r="G35" s="8" t="str">
        <f t="shared" si="5"/>
        <v>29,40</v>
      </c>
      <c r="H35" s="9">
        <f t="shared" si="11"/>
        <v>288.31550999999996</v>
      </c>
      <c r="I35" s="8" t="str">
        <f t="shared" si="6"/>
        <v>1,09</v>
      </c>
      <c r="J35" s="9">
        <f t="shared" si="12"/>
        <v>44.356232307692302</v>
      </c>
      <c r="K35" s="10">
        <f t="shared" si="13"/>
        <v>2.18E-2</v>
      </c>
    </row>
    <row r="36" spans="1:11" x14ac:dyDescent="0.3">
      <c r="A36" t="s">
        <v>357</v>
      </c>
      <c r="C36" t="str">
        <f t="shared" si="8"/>
        <v>31,20</v>
      </c>
      <c r="D36" t="str">
        <f t="shared" si="10"/>
        <v>1,09</v>
      </c>
      <c r="G36" s="8" t="str">
        <f t="shared" si="5"/>
        <v>31,20</v>
      </c>
      <c r="H36" s="9">
        <f t="shared" si="11"/>
        <v>305.96747999999997</v>
      </c>
      <c r="I36" s="8" t="str">
        <f t="shared" si="6"/>
        <v>1,09</v>
      </c>
      <c r="J36" s="9">
        <f t="shared" si="12"/>
        <v>47.071919999999992</v>
      </c>
      <c r="K36" s="10">
        <f t="shared" si="13"/>
        <v>2.18E-2</v>
      </c>
    </row>
    <row r="37" spans="1:11" x14ac:dyDescent="0.3">
      <c r="A37" t="s">
        <v>358</v>
      </c>
      <c r="C37" t="str">
        <f t="shared" si="8"/>
        <v>32,60</v>
      </c>
      <c r="D37" t="str">
        <f t="shared" si="10"/>
        <v>1,09</v>
      </c>
      <c r="G37" s="8" t="str">
        <f t="shared" si="5"/>
        <v>32,60</v>
      </c>
      <c r="H37" s="9">
        <f t="shared" si="11"/>
        <v>319.69679000000002</v>
      </c>
      <c r="I37" s="8" t="str">
        <f t="shared" si="6"/>
        <v>1,09</v>
      </c>
      <c r="J37" s="9">
        <f t="shared" si="12"/>
        <v>49.18412153846154</v>
      </c>
      <c r="K37" s="10">
        <f t="shared" si="13"/>
        <v>2.18E-2</v>
      </c>
    </row>
    <row r="38" spans="1:11" x14ac:dyDescent="0.3">
      <c r="A38" t="s">
        <v>359</v>
      </c>
      <c r="C38" t="str">
        <f t="shared" si="8"/>
        <v>34,60</v>
      </c>
      <c r="D38" t="str">
        <f t="shared" si="10"/>
        <v>1,09</v>
      </c>
      <c r="G38" s="8" t="str">
        <f t="shared" si="5"/>
        <v>34,60</v>
      </c>
      <c r="H38" s="9">
        <f t="shared" si="11"/>
        <v>339.31009</v>
      </c>
      <c r="I38" s="8" t="str">
        <f t="shared" si="6"/>
        <v>1,09</v>
      </c>
      <c r="J38" s="9">
        <f t="shared" si="12"/>
        <v>52.20155230769231</v>
      </c>
      <c r="K38" s="10">
        <f t="shared" si="13"/>
        <v>2.18E-2</v>
      </c>
    </row>
    <row r="39" spans="1:11" x14ac:dyDescent="0.3">
      <c r="A39" t="s">
        <v>360</v>
      </c>
      <c r="C39" t="str">
        <f t="shared" si="8"/>
        <v>34,60</v>
      </c>
      <c r="D39" t="str">
        <f t="shared" si="10"/>
        <v>1,09</v>
      </c>
      <c r="G39" s="8" t="str">
        <f t="shared" si="5"/>
        <v>34,60</v>
      </c>
      <c r="H39" s="9">
        <f t="shared" si="11"/>
        <v>339.31009</v>
      </c>
      <c r="I39" s="8" t="str">
        <f t="shared" si="6"/>
        <v>1,09</v>
      </c>
      <c r="J39" s="9">
        <f t="shared" si="12"/>
        <v>52.20155230769231</v>
      </c>
      <c r="K39" s="10">
        <f t="shared" si="13"/>
        <v>2.18E-2</v>
      </c>
    </row>
    <row r="40" spans="1:11" x14ac:dyDescent="0.3">
      <c r="A40" t="s">
        <v>361</v>
      </c>
      <c r="C40" t="str">
        <f t="shared" si="8"/>
        <v>36,40</v>
      </c>
      <c r="D40" t="str">
        <f t="shared" si="10"/>
        <v>1,31</v>
      </c>
      <c r="G40" s="8" t="str">
        <f t="shared" si="5"/>
        <v>36,40</v>
      </c>
      <c r="H40" s="9">
        <f t="shared" si="11"/>
        <v>356.96205999999995</v>
      </c>
      <c r="I40" s="8" t="str">
        <f t="shared" si="6"/>
        <v>1,31</v>
      </c>
      <c r="J40" s="9">
        <f t="shared" si="12"/>
        <v>54.917239999999993</v>
      </c>
      <c r="K40" s="10">
        <f t="shared" si="13"/>
        <v>2.6200000000000001E-2</v>
      </c>
    </row>
    <row r="41" spans="1:11" x14ac:dyDescent="0.3">
      <c r="A41" t="s">
        <v>362</v>
      </c>
      <c r="C41" t="str">
        <f t="shared" si="8"/>
        <v>38,00</v>
      </c>
      <c r="D41" t="str">
        <f t="shared" si="10"/>
        <v>1,31</v>
      </c>
      <c r="G41" s="8" t="str">
        <f t="shared" si="5"/>
        <v>38,00</v>
      </c>
      <c r="H41" s="9">
        <f t="shared" si="11"/>
        <v>372.65269999999998</v>
      </c>
      <c r="I41" s="8" t="str">
        <f t="shared" si="6"/>
        <v>1,31</v>
      </c>
      <c r="J41" s="9">
        <f t="shared" si="12"/>
        <v>57.331184615384615</v>
      </c>
      <c r="K41" s="10">
        <f t="shared" si="13"/>
        <v>2.6200000000000001E-2</v>
      </c>
    </row>
    <row r="42" spans="1:11" x14ac:dyDescent="0.3">
      <c r="A42" t="s">
        <v>363</v>
      </c>
      <c r="C42" t="str">
        <f t="shared" si="8"/>
        <v>39,80</v>
      </c>
      <c r="D42" t="str">
        <f t="shared" si="10"/>
        <v>1,31</v>
      </c>
      <c r="G42" s="8" t="str">
        <f t="shared" si="5"/>
        <v>39,80</v>
      </c>
      <c r="H42" s="9">
        <f t="shared" si="11"/>
        <v>390.30466999999993</v>
      </c>
      <c r="I42" s="8" t="str">
        <f t="shared" si="6"/>
        <v>1,31</v>
      </c>
      <c r="J42" s="9">
        <f t="shared" si="12"/>
        <v>60.046872307692297</v>
      </c>
      <c r="K42" s="10">
        <f t="shared" si="13"/>
        <v>2.6200000000000001E-2</v>
      </c>
    </row>
    <row r="43" spans="1:11" x14ac:dyDescent="0.3">
      <c r="A43" t="s">
        <v>364</v>
      </c>
      <c r="C43" t="str">
        <f t="shared" si="8"/>
        <v>41,40</v>
      </c>
      <c r="D43" t="str">
        <f t="shared" si="10"/>
        <v>1,31</v>
      </c>
      <c r="G43" s="8" t="str">
        <f t="shared" si="5"/>
        <v>41,40</v>
      </c>
      <c r="H43" s="9">
        <f t="shared" si="11"/>
        <v>405.99530999999996</v>
      </c>
      <c r="I43" s="8" t="str">
        <f t="shared" si="6"/>
        <v>1,31</v>
      </c>
      <c r="J43" s="9">
        <f t="shared" si="12"/>
        <v>62.460816923076919</v>
      </c>
      <c r="K43" s="10">
        <f t="shared" si="13"/>
        <v>2.6200000000000001E-2</v>
      </c>
    </row>
    <row r="44" spans="1:11" x14ac:dyDescent="0.3">
      <c r="A44" t="s">
        <v>365</v>
      </c>
      <c r="C44" t="str">
        <f t="shared" si="8"/>
        <v>41,40</v>
      </c>
      <c r="D44" t="str">
        <f t="shared" si="10"/>
        <v>1,31</v>
      </c>
      <c r="G44" s="8" t="str">
        <f t="shared" si="5"/>
        <v>41,40</v>
      </c>
      <c r="H44" s="9">
        <f t="shared" si="11"/>
        <v>405.99530999999996</v>
      </c>
      <c r="I44" s="8" t="str">
        <f t="shared" si="6"/>
        <v>1,31</v>
      </c>
      <c r="J44" s="9">
        <f t="shared" si="12"/>
        <v>62.460816923076919</v>
      </c>
      <c r="K44" s="10">
        <f t="shared" si="13"/>
        <v>2.6200000000000001E-2</v>
      </c>
    </row>
    <row r="45" spans="1:11" x14ac:dyDescent="0.3">
      <c r="A45" t="s">
        <v>366</v>
      </c>
      <c r="C45" t="str">
        <f t="shared" si="8"/>
        <v>42,80</v>
      </c>
      <c r="D45" t="str">
        <f t="shared" si="10"/>
        <v>1,31</v>
      </c>
      <c r="G45" s="8" t="str">
        <f t="shared" si="5"/>
        <v>42,80</v>
      </c>
      <c r="H45" s="9">
        <f t="shared" si="11"/>
        <v>419.72461999999996</v>
      </c>
      <c r="I45" s="8" t="str">
        <f t="shared" si="6"/>
        <v>1,31</v>
      </c>
      <c r="J45" s="9">
        <f t="shared" si="12"/>
        <v>64.573018461538453</v>
      </c>
      <c r="K45" s="10">
        <f t="shared" si="13"/>
        <v>2.6200000000000001E-2</v>
      </c>
    </row>
    <row r="46" spans="1:11" x14ac:dyDescent="0.3">
      <c r="A46" t="s">
        <v>367</v>
      </c>
      <c r="C46" t="str">
        <f t="shared" si="8"/>
        <v>44,60</v>
      </c>
      <c r="D46" t="str">
        <f t="shared" si="10"/>
        <v>1,31</v>
      </c>
      <c r="G46" s="8" t="str">
        <f t="shared" si="5"/>
        <v>44,60</v>
      </c>
      <c r="H46" s="9">
        <f t="shared" si="11"/>
        <v>437.37658999999996</v>
      </c>
      <c r="I46" s="8" t="str">
        <f t="shared" si="6"/>
        <v>1,31</v>
      </c>
      <c r="J46" s="9">
        <f t="shared" si="12"/>
        <v>67.28870615384615</v>
      </c>
      <c r="K46" s="10">
        <f t="shared" si="13"/>
        <v>2.6200000000000001E-2</v>
      </c>
    </row>
    <row r="47" spans="1:11" x14ac:dyDescent="0.3">
      <c r="A47" t="s">
        <v>368</v>
      </c>
      <c r="C47" t="str">
        <f t="shared" si="8"/>
        <v>46,40</v>
      </c>
      <c r="D47" t="str">
        <f t="shared" si="10"/>
        <v>1,53</v>
      </c>
      <c r="G47" s="8" t="str">
        <f t="shared" si="5"/>
        <v>46,40</v>
      </c>
      <c r="H47" s="9">
        <f t="shared" si="11"/>
        <v>455.02855999999997</v>
      </c>
      <c r="I47" s="8" t="str">
        <f t="shared" si="6"/>
        <v>1,53</v>
      </c>
      <c r="J47" s="9">
        <f t="shared" si="12"/>
        <v>70.004393846153846</v>
      </c>
      <c r="K47" s="10">
        <f t="shared" si="13"/>
        <v>3.0600000000000002E-2</v>
      </c>
    </row>
    <row r="48" spans="1:11" x14ac:dyDescent="0.3">
      <c r="A48" t="s">
        <v>369</v>
      </c>
      <c r="C48" t="str">
        <f t="shared" si="8"/>
        <v>46,40</v>
      </c>
      <c r="D48" t="str">
        <f t="shared" si="10"/>
        <v>1,53</v>
      </c>
      <c r="G48" s="8" t="str">
        <f t="shared" si="5"/>
        <v>46,40</v>
      </c>
      <c r="H48" s="9">
        <f t="shared" si="11"/>
        <v>455.02855999999997</v>
      </c>
      <c r="I48" s="8" t="str">
        <f t="shared" si="6"/>
        <v>1,53</v>
      </c>
      <c r="J48" s="9">
        <f t="shared" si="12"/>
        <v>70.004393846153846</v>
      </c>
      <c r="K48" s="10">
        <f t="shared" si="13"/>
        <v>3.0600000000000002E-2</v>
      </c>
    </row>
    <row r="49" spans="1:11" x14ac:dyDescent="0.3">
      <c r="A49" t="s">
        <v>370</v>
      </c>
      <c r="C49" t="str">
        <f t="shared" si="8"/>
        <v>47,80</v>
      </c>
      <c r="D49" t="str">
        <f t="shared" si="10"/>
        <v>1,53</v>
      </c>
      <c r="G49" s="8" t="str">
        <f t="shared" si="5"/>
        <v>47,80</v>
      </c>
      <c r="H49" s="9">
        <f t="shared" si="11"/>
        <v>468.75786999999997</v>
      </c>
      <c r="I49" s="8" t="str">
        <f t="shared" si="6"/>
        <v>1,53</v>
      </c>
      <c r="J49" s="9">
        <f t="shared" si="12"/>
        <v>72.11659538461538</v>
      </c>
      <c r="K49" s="10">
        <f t="shared" si="13"/>
        <v>3.0600000000000002E-2</v>
      </c>
    </row>
    <row r="50" spans="1:11" x14ac:dyDescent="0.3">
      <c r="A50" t="s">
        <v>371</v>
      </c>
      <c r="C50" t="str">
        <f t="shared" si="8"/>
        <v>49,80</v>
      </c>
      <c r="D50" t="str">
        <f t="shared" si="10"/>
        <v>1,53</v>
      </c>
      <c r="G50" s="8" t="str">
        <f t="shared" si="5"/>
        <v>49,80</v>
      </c>
      <c r="H50" s="9">
        <f t="shared" si="11"/>
        <v>488.37116999999995</v>
      </c>
      <c r="I50" s="8" t="str">
        <f t="shared" si="6"/>
        <v>1,53</v>
      </c>
      <c r="J50" s="9">
        <f t="shared" si="12"/>
        <v>75.13402615384615</v>
      </c>
      <c r="K50" s="10">
        <f t="shared" si="13"/>
        <v>3.0600000000000002E-2</v>
      </c>
    </row>
    <row r="51" spans="1:11" x14ac:dyDescent="0.3">
      <c r="A51" t="s">
        <v>372</v>
      </c>
      <c r="C51" t="str">
        <f t="shared" si="8"/>
        <v>51,80</v>
      </c>
      <c r="D51" t="str">
        <f t="shared" si="10"/>
        <v>1,53</v>
      </c>
      <c r="G51" s="8" t="str">
        <f t="shared" si="5"/>
        <v>51,80</v>
      </c>
      <c r="H51" s="9">
        <f t="shared" si="11"/>
        <v>507.98446999999993</v>
      </c>
      <c r="I51" s="8" t="str">
        <f t="shared" si="6"/>
        <v>1,53</v>
      </c>
      <c r="J51" s="9">
        <f t="shared" si="12"/>
        <v>78.151456923076907</v>
      </c>
      <c r="K51" s="10">
        <f t="shared" si="13"/>
        <v>3.0600000000000002E-2</v>
      </c>
    </row>
    <row r="52" spans="1:11" x14ac:dyDescent="0.3">
      <c r="A52" t="s">
        <v>373</v>
      </c>
      <c r="C52" t="str">
        <f t="shared" si="8"/>
        <v>53,60</v>
      </c>
      <c r="D52" t="str">
        <f t="shared" si="10"/>
        <v>1,75</v>
      </c>
      <c r="G52" s="8" t="str">
        <f t="shared" si="5"/>
        <v>53,60</v>
      </c>
      <c r="H52" s="9">
        <f t="shared" si="11"/>
        <v>525.63643999999999</v>
      </c>
      <c r="I52" s="8" t="str">
        <f t="shared" si="6"/>
        <v>1,75</v>
      </c>
      <c r="J52" s="9">
        <f t="shared" si="12"/>
        <v>80.867144615384618</v>
      </c>
      <c r="K52" s="10">
        <f t="shared" si="13"/>
        <v>3.5000000000000003E-2</v>
      </c>
    </row>
    <row r="53" spans="1:11" x14ac:dyDescent="0.3">
      <c r="A53" t="s">
        <v>374</v>
      </c>
      <c r="C53" t="str">
        <f t="shared" si="8"/>
        <v>53,60</v>
      </c>
      <c r="D53" t="str">
        <f t="shared" si="10"/>
        <v>1,75</v>
      </c>
      <c r="G53" s="8" t="str">
        <f t="shared" si="5"/>
        <v>53,60</v>
      </c>
      <c r="H53" s="9">
        <f t="shared" si="11"/>
        <v>525.63643999999999</v>
      </c>
      <c r="I53" s="8" t="str">
        <f t="shared" si="6"/>
        <v>1,75</v>
      </c>
      <c r="J53" s="9">
        <f t="shared" si="12"/>
        <v>80.867144615384618</v>
      </c>
      <c r="K53" s="10">
        <f t="shared" si="13"/>
        <v>3.5000000000000003E-2</v>
      </c>
    </row>
    <row r="54" spans="1:11" x14ac:dyDescent="0.3">
      <c r="A54" t="s">
        <v>375</v>
      </c>
      <c r="C54" t="str">
        <f t="shared" si="8"/>
        <v>55,20</v>
      </c>
      <c r="D54" t="str">
        <f t="shared" si="10"/>
        <v>1,75</v>
      </c>
      <c r="G54" s="8" t="str">
        <f t="shared" si="5"/>
        <v>55,20</v>
      </c>
      <c r="H54" s="9">
        <f t="shared" si="11"/>
        <v>541.32708000000002</v>
      </c>
      <c r="I54" s="8" t="str">
        <f t="shared" si="6"/>
        <v>1,75</v>
      </c>
      <c r="J54" s="9">
        <f t="shared" si="12"/>
        <v>83.28108923076924</v>
      </c>
      <c r="K54" s="10">
        <f t="shared" si="13"/>
        <v>3.5000000000000003E-2</v>
      </c>
    </row>
    <row r="55" spans="1:11" x14ac:dyDescent="0.3">
      <c r="A55" t="s">
        <v>376</v>
      </c>
      <c r="C55" t="str">
        <f t="shared" si="8"/>
        <v>56,60</v>
      </c>
      <c r="D55" t="str">
        <f t="shared" si="10"/>
        <v>1,75</v>
      </c>
      <c r="G55" s="8" t="str">
        <f t="shared" si="5"/>
        <v>56,60</v>
      </c>
      <c r="H55" s="9">
        <f t="shared" si="11"/>
        <v>555.05638999999996</v>
      </c>
      <c r="I55" s="8" t="str">
        <f t="shared" si="6"/>
        <v>1,75</v>
      </c>
      <c r="J55" s="9">
        <f t="shared" si="12"/>
        <v>85.393290769230759</v>
      </c>
      <c r="K55" s="10">
        <f t="shared" si="13"/>
        <v>3.5000000000000003E-2</v>
      </c>
    </row>
    <row r="56" spans="1:11" x14ac:dyDescent="0.3">
      <c r="A56" t="s">
        <v>377</v>
      </c>
      <c r="C56" t="str">
        <f t="shared" si="8"/>
        <v>58,00</v>
      </c>
      <c r="D56" t="str">
        <f t="shared" si="10"/>
        <v>1,75</v>
      </c>
      <c r="G56" s="8" t="str">
        <f t="shared" si="5"/>
        <v>58,00</v>
      </c>
      <c r="H56" s="9">
        <f t="shared" si="11"/>
        <v>568.78570000000002</v>
      </c>
      <c r="I56" s="8" t="str">
        <f t="shared" si="6"/>
        <v>1,75</v>
      </c>
      <c r="J56" s="9">
        <f t="shared" si="12"/>
        <v>87.505492307692307</v>
      </c>
      <c r="K56" s="10">
        <f t="shared" si="13"/>
        <v>3.5000000000000003E-2</v>
      </c>
    </row>
    <row r="57" spans="1:11" x14ac:dyDescent="0.3">
      <c r="A57" t="s">
        <v>378</v>
      </c>
      <c r="C57" t="str">
        <f t="shared" si="8"/>
        <v>58,00</v>
      </c>
      <c r="D57" t="str">
        <f t="shared" si="10"/>
        <v>1,75</v>
      </c>
      <c r="G57" s="8" t="str">
        <f t="shared" si="5"/>
        <v>58,00</v>
      </c>
      <c r="H57" s="9">
        <f t="shared" si="11"/>
        <v>568.78570000000002</v>
      </c>
      <c r="I57" s="8" t="str">
        <f t="shared" si="6"/>
        <v>1,75</v>
      </c>
      <c r="J57" s="9">
        <f t="shared" si="12"/>
        <v>87.505492307692307</v>
      </c>
      <c r="K57" s="10">
        <f t="shared" si="13"/>
        <v>3.5000000000000003E-2</v>
      </c>
    </row>
    <row r="58" spans="1:11" x14ac:dyDescent="0.3">
      <c r="A58" t="s">
        <v>379</v>
      </c>
      <c r="C58" t="str">
        <f t="shared" si="8"/>
        <v>59,80</v>
      </c>
      <c r="D58" t="str">
        <f t="shared" si="10"/>
        <v>1,75</v>
      </c>
      <c r="G58" s="8" t="str">
        <f t="shared" si="5"/>
        <v>59,80</v>
      </c>
      <c r="H58" s="9">
        <f t="shared" si="11"/>
        <v>586.43766999999991</v>
      </c>
      <c r="I58" s="8" t="str">
        <f t="shared" si="6"/>
        <v>1,75</v>
      </c>
      <c r="J58" s="9">
        <f t="shared" si="12"/>
        <v>90.22117999999999</v>
      </c>
      <c r="K58" s="10">
        <f t="shared" si="13"/>
        <v>3.5000000000000003E-2</v>
      </c>
    </row>
    <row r="59" spans="1:11" x14ac:dyDescent="0.3">
      <c r="A59" t="s">
        <v>380</v>
      </c>
      <c r="C59" t="str">
        <f t="shared" si="8"/>
        <v>61,80</v>
      </c>
      <c r="D59" t="str">
        <f t="shared" si="10"/>
        <v>1,75</v>
      </c>
      <c r="G59" s="8" t="str">
        <f t="shared" si="5"/>
        <v>61,80</v>
      </c>
      <c r="H59" s="9">
        <f t="shared" si="11"/>
        <v>606.05096999999989</v>
      </c>
      <c r="I59" s="8" t="str">
        <f t="shared" si="6"/>
        <v>1,75</v>
      </c>
      <c r="J59" s="9">
        <f t="shared" si="12"/>
        <v>93.238610769230746</v>
      </c>
      <c r="K59" s="10">
        <f t="shared" si="13"/>
        <v>3.5000000000000003E-2</v>
      </c>
    </row>
    <row r="60" spans="1:11" x14ac:dyDescent="0.3">
      <c r="A60" t="s">
        <v>381</v>
      </c>
      <c r="C60" t="str">
        <f t="shared" si="8"/>
        <v>64,20</v>
      </c>
      <c r="D60" t="str">
        <f t="shared" si="10"/>
        <v>1,97</v>
      </c>
      <c r="G60" s="8" t="str">
        <f t="shared" si="5"/>
        <v>64,20</v>
      </c>
      <c r="H60" s="9">
        <f t="shared" si="11"/>
        <v>629.58692999999994</v>
      </c>
      <c r="I60" s="8" t="str">
        <f t="shared" si="6"/>
        <v>1,97</v>
      </c>
      <c r="J60" s="9">
        <f t="shared" si="12"/>
        <v>96.85952769230768</v>
      </c>
      <c r="K60" s="10">
        <f t="shared" si="13"/>
        <v>3.9399999999999998E-2</v>
      </c>
    </row>
    <row r="61" spans="1:11" x14ac:dyDescent="0.3">
      <c r="A61" t="s">
        <v>382</v>
      </c>
      <c r="C61" t="str">
        <f t="shared" si="8"/>
        <v>66,20</v>
      </c>
      <c r="D61" t="str">
        <f t="shared" si="10"/>
        <v>1,97</v>
      </c>
      <c r="G61" s="8" t="str">
        <f t="shared" si="5"/>
        <v>66,20</v>
      </c>
      <c r="H61" s="9">
        <f t="shared" si="11"/>
        <v>649.20023000000003</v>
      </c>
      <c r="I61" s="8" t="str">
        <f t="shared" si="6"/>
        <v>1,97</v>
      </c>
      <c r="J61" s="9">
        <f t="shared" si="12"/>
        <v>99.876958461538464</v>
      </c>
      <c r="K61" s="10">
        <f t="shared" si="13"/>
        <v>3.9399999999999998E-2</v>
      </c>
    </row>
    <row r="62" spans="1:11" x14ac:dyDescent="0.3">
      <c r="A62" t="s">
        <v>383</v>
      </c>
      <c r="C62" t="str">
        <f t="shared" si="8"/>
        <v>66,20</v>
      </c>
      <c r="D62" t="str">
        <f t="shared" si="10"/>
        <v>2,19</v>
      </c>
      <c r="G62" s="8" t="str">
        <f t="shared" si="5"/>
        <v>66,20</v>
      </c>
      <c r="H62" s="9">
        <f t="shared" ref="H62:H125" si="14">G62*$F$2</f>
        <v>649.20023000000003</v>
      </c>
      <c r="I62" s="8" t="str">
        <f t="shared" si="6"/>
        <v>2,19</v>
      </c>
      <c r="J62" s="9">
        <f t="shared" ref="J62:J112" si="15">H62/$P$4</f>
        <v>99.876958461538464</v>
      </c>
      <c r="K62" s="10">
        <f t="shared" ref="K62:K112" si="16">I62/$P$6</f>
        <v>4.3799999999999999E-2</v>
      </c>
    </row>
    <row r="63" spans="1:11" x14ac:dyDescent="0.3">
      <c r="A63" t="s">
        <v>384</v>
      </c>
      <c r="C63" t="str">
        <f t="shared" si="8"/>
        <v>68,40</v>
      </c>
      <c r="D63" t="str">
        <f t="shared" si="10"/>
        <v>2,19</v>
      </c>
      <c r="G63" s="8" t="str">
        <f t="shared" si="5"/>
        <v>68,40</v>
      </c>
      <c r="H63" s="9">
        <f t="shared" si="14"/>
        <v>670.77485999999999</v>
      </c>
      <c r="I63" s="8" t="str">
        <f t="shared" si="6"/>
        <v>2,19</v>
      </c>
      <c r="J63" s="9">
        <f t="shared" si="15"/>
        <v>103.19613230769231</v>
      </c>
      <c r="K63" s="10">
        <f t="shared" si="16"/>
        <v>4.3799999999999999E-2</v>
      </c>
    </row>
    <row r="64" spans="1:11" x14ac:dyDescent="0.3">
      <c r="A64" t="s">
        <v>385</v>
      </c>
      <c r="C64" t="str">
        <f t="shared" si="8"/>
        <v>70,80</v>
      </c>
      <c r="D64" t="str">
        <f t="shared" si="10"/>
        <v>2,19</v>
      </c>
      <c r="G64" s="8" t="str">
        <f t="shared" si="5"/>
        <v>70,80</v>
      </c>
      <c r="H64" s="9">
        <f t="shared" si="14"/>
        <v>694.31081999999992</v>
      </c>
      <c r="I64" s="8" t="str">
        <f t="shared" si="6"/>
        <v>2,19</v>
      </c>
      <c r="J64" s="9">
        <f t="shared" si="15"/>
        <v>106.81704923076921</v>
      </c>
      <c r="K64" s="10">
        <f t="shared" si="16"/>
        <v>4.3799999999999999E-2</v>
      </c>
    </row>
    <row r="65" spans="1:11" x14ac:dyDescent="0.3">
      <c r="A65" t="s">
        <v>386</v>
      </c>
      <c r="C65" t="str">
        <f t="shared" si="8"/>
        <v>73,00</v>
      </c>
      <c r="D65" t="str">
        <f t="shared" si="10"/>
        <v>2,19</v>
      </c>
      <c r="G65" s="8" t="str">
        <f t="shared" si="5"/>
        <v>73,00</v>
      </c>
      <c r="H65" s="9">
        <f t="shared" si="14"/>
        <v>715.88544999999999</v>
      </c>
      <c r="I65" s="8" t="str">
        <f t="shared" si="6"/>
        <v>2,19</v>
      </c>
      <c r="J65" s="9">
        <f t="shared" si="15"/>
        <v>110.13622307692307</v>
      </c>
      <c r="K65" s="10">
        <f t="shared" si="16"/>
        <v>4.3799999999999999E-2</v>
      </c>
    </row>
    <row r="66" spans="1:11" x14ac:dyDescent="0.3">
      <c r="A66" t="s">
        <v>387</v>
      </c>
      <c r="C66" t="str">
        <f t="shared" si="8"/>
        <v>73,00</v>
      </c>
      <c r="D66" t="str">
        <f t="shared" si="10"/>
        <v>2,19</v>
      </c>
      <c r="G66" s="8" t="str">
        <f t="shared" si="5"/>
        <v>73,00</v>
      </c>
      <c r="H66" s="9">
        <f t="shared" si="14"/>
        <v>715.88544999999999</v>
      </c>
      <c r="I66" s="8" t="str">
        <f t="shared" si="6"/>
        <v>2,19</v>
      </c>
      <c r="J66" s="9">
        <f t="shared" si="15"/>
        <v>110.13622307692307</v>
      </c>
      <c r="K66" s="10">
        <f t="shared" si="16"/>
        <v>4.3799999999999999E-2</v>
      </c>
    </row>
    <row r="67" spans="1:11" x14ac:dyDescent="0.3">
      <c r="A67" t="s">
        <v>388</v>
      </c>
      <c r="C67" t="str">
        <f t="shared" si="8"/>
        <v>75,20</v>
      </c>
      <c r="D67" t="str">
        <f t="shared" si="10"/>
        <v>2,19</v>
      </c>
      <c r="G67" s="8" t="str">
        <f t="shared" si="5"/>
        <v>75,20</v>
      </c>
      <c r="H67" s="9">
        <f t="shared" si="14"/>
        <v>737.46007999999995</v>
      </c>
      <c r="I67" s="8" t="str">
        <f t="shared" si="6"/>
        <v>2,19</v>
      </c>
      <c r="J67" s="9">
        <f t="shared" si="15"/>
        <v>113.45539692307692</v>
      </c>
      <c r="K67" s="10">
        <f t="shared" si="16"/>
        <v>4.3799999999999999E-2</v>
      </c>
    </row>
    <row r="68" spans="1:11" x14ac:dyDescent="0.3">
      <c r="A68" t="s">
        <v>389</v>
      </c>
      <c r="C68" t="str">
        <f t="shared" si="8"/>
        <v>77,80</v>
      </c>
      <c r="D68" t="str">
        <f t="shared" si="10"/>
        <v>2,19</v>
      </c>
      <c r="G68" s="8" t="str">
        <f t="shared" ref="G68:G125" si="17">C68</f>
        <v>77,80</v>
      </c>
      <c r="H68" s="9">
        <f t="shared" si="14"/>
        <v>762.95736999999997</v>
      </c>
      <c r="I68" s="8" t="str">
        <f t="shared" ref="I68:I112" si="18">D68</f>
        <v>2,19</v>
      </c>
      <c r="J68" s="9">
        <f t="shared" si="15"/>
        <v>117.37805692307691</v>
      </c>
      <c r="K68" s="10">
        <f t="shared" si="16"/>
        <v>4.3799999999999999E-2</v>
      </c>
    </row>
    <row r="69" spans="1:11" x14ac:dyDescent="0.3">
      <c r="A69" t="s">
        <v>390</v>
      </c>
      <c r="C69" t="str">
        <f t="shared" si="8"/>
        <v>80,00</v>
      </c>
      <c r="D69" t="str">
        <f t="shared" si="10"/>
        <v>2,19</v>
      </c>
      <c r="G69" s="8" t="str">
        <f t="shared" si="17"/>
        <v>80,00</v>
      </c>
      <c r="H69" s="9">
        <f t="shared" si="14"/>
        <v>784.53199999999993</v>
      </c>
      <c r="I69" s="8" t="str">
        <f t="shared" si="18"/>
        <v>2,19</v>
      </c>
      <c r="J69" s="9">
        <f t="shared" si="15"/>
        <v>120.69723076923076</v>
      </c>
      <c r="K69" s="10">
        <f t="shared" si="16"/>
        <v>4.3799999999999999E-2</v>
      </c>
    </row>
    <row r="70" spans="1:11" x14ac:dyDescent="0.3">
      <c r="A70" t="s">
        <v>391</v>
      </c>
      <c r="C70" t="str">
        <f t="shared" si="8"/>
        <v>82,00</v>
      </c>
      <c r="D70" t="str">
        <f t="shared" si="10"/>
        <v>2,19</v>
      </c>
      <c r="G70" s="8" t="str">
        <f t="shared" si="17"/>
        <v>82,00</v>
      </c>
      <c r="H70" s="9">
        <f t="shared" si="14"/>
        <v>804.14529999999991</v>
      </c>
      <c r="I70" s="8" t="str">
        <f t="shared" si="18"/>
        <v>2,19</v>
      </c>
      <c r="J70" s="9">
        <f t="shared" si="15"/>
        <v>123.71466153846153</v>
      </c>
      <c r="K70" s="10">
        <f t="shared" si="16"/>
        <v>4.3799999999999999E-2</v>
      </c>
    </row>
    <row r="71" spans="1:11" x14ac:dyDescent="0.3">
      <c r="A71" t="s">
        <v>392</v>
      </c>
      <c r="C71" t="str">
        <f t="shared" si="8"/>
        <v>82,00</v>
      </c>
      <c r="D71" t="str">
        <f t="shared" si="10"/>
        <v>2,19</v>
      </c>
      <c r="G71" s="8" t="str">
        <f t="shared" si="17"/>
        <v>82,00</v>
      </c>
      <c r="H71" s="9">
        <f t="shared" si="14"/>
        <v>804.14529999999991</v>
      </c>
      <c r="I71" s="8" t="str">
        <f t="shared" si="18"/>
        <v>2,19</v>
      </c>
      <c r="J71" s="9">
        <f t="shared" si="15"/>
        <v>123.71466153846153</v>
      </c>
      <c r="K71" s="10">
        <f t="shared" si="16"/>
        <v>4.3799999999999999E-2</v>
      </c>
    </row>
    <row r="72" spans="1:11" x14ac:dyDescent="0.3">
      <c r="A72" t="s">
        <v>393</v>
      </c>
      <c r="C72" t="str">
        <f t="shared" si="8"/>
        <v>82,40</v>
      </c>
      <c r="D72" t="str">
        <f t="shared" si="10"/>
        <v>2,41</v>
      </c>
      <c r="G72" s="8" t="str">
        <f t="shared" si="17"/>
        <v>82,40</v>
      </c>
      <c r="H72" s="9">
        <f t="shared" si="14"/>
        <v>808.06795999999997</v>
      </c>
      <c r="I72" s="8" t="str">
        <f t="shared" si="18"/>
        <v>2,41</v>
      </c>
      <c r="J72" s="9">
        <f t="shared" si="15"/>
        <v>124.31814769230769</v>
      </c>
      <c r="K72" s="10">
        <f t="shared" si="16"/>
        <v>4.82E-2</v>
      </c>
    </row>
    <row r="73" spans="1:11" x14ac:dyDescent="0.3">
      <c r="A73" t="s">
        <v>394</v>
      </c>
      <c r="C73" t="str">
        <f t="shared" si="8"/>
        <v>80,40</v>
      </c>
      <c r="D73" t="str">
        <f t="shared" si="10"/>
        <v>2,41</v>
      </c>
      <c r="G73" s="8" t="str">
        <f t="shared" si="17"/>
        <v>80,40</v>
      </c>
      <c r="H73" s="9">
        <f t="shared" si="14"/>
        <v>788.45465999999999</v>
      </c>
      <c r="I73" s="8" t="str">
        <f t="shared" si="18"/>
        <v>2,41</v>
      </c>
      <c r="J73" s="9">
        <f t="shared" si="15"/>
        <v>121.30071692307692</v>
      </c>
      <c r="K73" s="10">
        <f t="shared" si="16"/>
        <v>4.82E-2</v>
      </c>
    </row>
    <row r="74" spans="1:11" x14ac:dyDescent="0.3">
      <c r="A74" t="s">
        <v>395</v>
      </c>
      <c r="C74" t="str">
        <f t="shared" si="8"/>
        <v>80,60</v>
      </c>
      <c r="D74" t="str">
        <f t="shared" si="10"/>
        <v>2,41</v>
      </c>
      <c r="G74" s="8" t="str">
        <f t="shared" si="17"/>
        <v>80,60</v>
      </c>
      <c r="H74" s="9">
        <f t="shared" si="14"/>
        <v>790.41598999999985</v>
      </c>
      <c r="I74" s="8" t="str">
        <f t="shared" si="18"/>
        <v>2,41</v>
      </c>
      <c r="J74" s="9">
        <f t="shared" si="15"/>
        <v>121.60245999999998</v>
      </c>
      <c r="K74" s="10">
        <f t="shared" si="16"/>
        <v>4.82E-2</v>
      </c>
    </row>
    <row r="75" spans="1:11" x14ac:dyDescent="0.3">
      <c r="A75" t="s">
        <v>396</v>
      </c>
      <c r="C75" t="str">
        <f t="shared" si="8"/>
        <v>80,60</v>
      </c>
      <c r="D75" t="str">
        <f t="shared" si="10"/>
        <v>2,41</v>
      </c>
      <c r="G75" s="8" t="str">
        <f t="shared" si="17"/>
        <v>80,60</v>
      </c>
      <c r="H75" s="9">
        <f t="shared" si="14"/>
        <v>790.41598999999985</v>
      </c>
      <c r="I75" s="8" t="str">
        <f t="shared" si="18"/>
        <v>2,41</v>
      </c>
      <c r="J75" s="9">
        <f t="shared" si="15"/>
        <v>121.60245999999998</v>
      </c>
      <c r="K75" s="10">
        <f t="shared" si="16"/>
        <v>4.82E-2</v>
      </c>
    </row>
    <row r="76" spans="1:11" x14ac:dyDescent="0.3">
      <c r="A76" t="s">
        <v>397</v>
      </c>
      <c r="C76" t="str">
        <f t="shared" si="8"/>
        <v>82,00</v>
      </c>
      <c r="D76" t="str">
        <f t="shared" si="10"/>
        <v>2,41</v>
      </c>
      <c r="G76" s="8" t="str">
        <f t="shared" si="17"/>
        <v>82,00</v>
      </c>
      <c r="H76" s="9">
        <f t="shared" si="14"/>
        <v>804.14529999999991</v>
      </c>
      <c r="I76" s="8" t="str">
        <f t="shared" si="18"/>
        <v>2,41</v>
      </c>
      <c r="J76" s="9">
        <f t="shared" si="15"/>
        <v>123.71466153846153</v>
      </c>
      <c r="K76" s="10">
        <f t="shared" si="16"/>
        <v>4.82E-2</v>
      </c>
    </row>
    <row r="77" spans="1:11" x14ac:dyDescent="0.3">
      <c r="A77" t="s">
        <v>398</v>
      </c>
      <c r="C77" t="str">
        <f t="shared" ref="C77:C78" si="19">MID(A77,5,5)</f>
        <v>82,00</v>
      </c>
      <c r="D77" t="str">
        <f t="shared" ref="D77:D78" si="20">MID(A77,16,4)</f>
        <v>2,41</v>
      </c>
      <c r="G77" s="8" t="str">
        <f t="shared" si="17"/>
        <v>82,00</v>
      </c>
      <c r="H77" s="9">
        <f t="shared" si="14"/>
        <v>804.14529999999991</v>
      </c>
      <c r="I77" s="8" t="str">
        <f t="shared" si="18"/>
        <v>2,41</v>
      </c>
      <c r="J77" s="9">
        <f t="shared" si="15"/>
        <v>123.71466153846153</v>
      </c>
      <c r="K77" s="10">
        <f t="shared" si="16"/>
        <v>4.82E-2</v>
      </c>
    </row>
    <row r="78" spans="1:11" x14ac:dyDescent="0.3">
      <c r="A78" t="s">
        <v>399</v>
      </c>
      <c r="C78" t="str">
        <f t="shared" si="19"/>
        <v>82,00</v>
      </c>
      <c r="D78" t="str">
        <f t="shared" si="20"/>
        <v>2,63</v>
      </c>
      <c r="G78" s="8" t="str">
        <f t="shared" si="17"/>
        <v>82,00</v>
      </c>
      <c r="H78" s="9">
        <f t="shared" si="14"/>
        <v>804.14529999999991</v>
      </c>
      <c r="I78" s="8" t="str">
        <f t="shared" si="18"/>
        <v>2,63</v>
      </c>
      <c r="J78" s="9">
        <f t="shared" si="15"/>
        <v>123.71466153846153</v>
      </c>
      <c r="K78" s="10">
        <f t="shared" si="16"/>
        <v>5.2600000000000001E-2</v>
      </c>
    </row>
    <row r="79" spans="1:11" x14ac:dyDescent="0.3">
      <c r="A79" t="s">
        <v>400</v>
      </c>
      <c r="C79" t="str">
        <f>MID(A79,5,6)</f>
        <v xml:space="preserve">82,00 </v>
      </c>
      <c r="D79" t="str">
        <f>MID(A79,16,4)</f>
        <v>2,63</v>
      </c>
      <c r="G79" s="8" t="str">
        <f t="shared" si="17"/>
        <v xml:space="preserve">82,00 </v>
      </c>
      <c r="H79" s="9">
        <f t="shared" si="14"/>
        <v>804.14529999999991</v>
      </c>
      <c r="I79" s="8" t="str">
        <f t="shared" si="18"/>
        <v>2,63</v>
      </c>
      <c r="J79" s="9">
        <f t="shared" si="15"/>
        <v>123.71466153846153</v>
      </c>
      <c r="K79" s="10">
        <f t="shared" si="16"/>
        <v>5.2600000000000001E-2</v>
      </c>
    </row>
    <row r="80" spans="1:11" x14ac:dyDescent="0.3">
      <c r="A80" t="s">
        <v>401</v>
      </c>
      <c r="C80" t="str">
        <f t="shared" ref="C80:C101" si="21">MID(A80,5,6)</f>
        <v xml:space="preserve">82,00 </v>
      </c>
      <c r="D80" t="str">
        <f t="shared" ref="D80:D91" si="22">MID(A80,16,4)</f>
        <v>2,63</v>
      </c>
      <c r="G80" s="8" t="str">
        <f t="shared" si="17"/>
        <v xml:space="preserve">82,00 </v>
      </c>
      <c r="H80" s="9">
        <f t="shared" si="14"/>
        <v>804.14529999999991</v>
      </c>
      <c r="I80" s="8" t="str">
        <f t="shared" si="18"/>
        <v>2,63</v>
      </c>
      <c r="J80" s="9">
        <f t="shared" si="15"/>
        <v>123.71466153846153</v>
      </c>
      <c r="K80" s="10">
        <f t="shared" si="16"/>
        <v>5.2600000000000001E-2</v>
      </c>
    </row>
    <row r="81" spans="1:11" x14ac:dyDescent="0.3">
      <c r="A81" t="s">
        <v>402</v>
      </c>
      <c r="C81" t="str">
        <f t="shared" si="21"/>
        <v xml:space="preserve">82,00 </v>
      </c>
      <c r="D81" t="str">
        <f t="shared" si="22"/>
        <v>2,63</v>
      </c>
      <c r="G81" s="8" t="str">
        <f t="shared" si="17"/>
        <v xml:space="preserve">82,00 </v>
      </c>
      <c r="H81" s="9">
        <f t="shared" si="14"/>
        <v>804.14529999999991</v>
      </c>
      <c r="I81" s="8" t="str">
        <f t="shared" si="18"/>
        <v>2,63</v>
      </c>
      <c r="J81" s="9">
        <f t="shared" si="15"/>
        <v>123.71466153846153</v>
      </c>
      <c r="K81" s="10">
        <f t="shared" si="16"/>
        <v>5.2600000000000001E-2</v>
      </c>
    </row>
    <row r="82" spans="1:11" x14ac:dyDescent="0.3">
      <c r="A82" t="s">
        <v>403</v>
      </c>
      <c r="C82" t="str">
        <f t="shared" si="21"/>
        <v xml:space="preserve">85,20 </v>
      </c>
      <c r="D82" t="str">
        <f t="shared" si="22"/>
        <v>2,63</v>
      </c>
      <c r="G82" s="8" t="str">
        <f t="shared" si="17"/>
        <v xml:space="preserve">85,20 </v>
      </c>
      <c r="H82" s="9">
        <f t="shared" si="14"/>
        <v>835.52657999999997</v>
      </c>
      <c r="I82" s="8" t="str">
        <f t="shared" si="18"/>
        <v>2,63</v>
      </c>
      <c r="J82" s="9">
        <f t="shared" si="15"/>
        <v>128.54255076923076</v>
      </c>
      <c r="K82" s="10">
        <f t="shared" si="16"/>
        <v>5.2600000000000001E-2</v>
      </c>
    </row>
    <row r="83" spans="1:11" x14ac:dyDescent="0.3">
      <c r="A83" t="s">
        <v>404</v>
      </c>
      <c r="C83" t="str">
        <f t="shared" si="21"/>
        <v xml:space="preserve">83,60 </v>
      </c>
      <c r="D83" t="str">
        <f t="shared" si="22"/>
        <v>2,85</v>
      </c>
      <c r="G83" s="8" t="str">
        <f t="shared" si="17"/>
        <v xml:space="preserve">83,60 </v>
      </c>
      <c r="H83" s="9">
        <f t="shared" si="14"/>
        <v>819.83593999999994</v>
      </c>
      <c r="I83" s="8" t="str">
        <f t="shared" si="18"/>
        <v>2,85</v>
      </c>
      <c r="J83" s="9">
        <f t="shared" si="15"/>
        <v>126.12860615384615</v>
      </c>
      <c r="K83" s="10">
        <f t="shared" si="16"/>
        <v>5.7000000000000002E-2</v>
      </c>
    </row>
    <row r="84" spans="1:11" x14ac:dyDescent="0.3">
      <c r="A84" t="s">
        <v>405</v>
      </c>
      <c r="C84" t="str">
        <f t="shared" si="21"/>
        <v xml:space="preserve">83,60 </v>
      </c>
      <c r="D84" t="str">
        <f t="shared" si="22"/>
        <v>2,85</v>
      </c>
      <c r="G84" s="8" t="str">
        <f t="shared" si="17"/>
        <v xml:space="preserve">83,60 </v>
      </c>
      <c r="H84" s="9">
        <f t="shared" si="14"/>
        <v>819.83593999999994</v>
      </c>
      <c r="I84" s="8" t="str">
        <f t="shared" si="18"/>
        <v>2,85</v>
      </c>
      <c r="J84" s="9">
        <f t="shared" si="15"/>
        <v>126.12860615384615</v>
      </c>
      <c r="K84" s="10">
        <f t="shared" si="16"/>
        <v>5.7000000000000002E-2</v>
      </c>
    </row>
    <row r="85" spans="1:11" x14ac:dyDescent="0.3">
      <c r="A85" t="s">
        <v>406</v>
      </c>
      <c r="C85" t="str">
        <f t="shared" si="21"/>
        <v xml:space="preserve">83,60 </v>
      </c>
      <c r="D85" t="str">
        <f t="shared" si="22"/>
        <v>2,85</v>
      </c>
      <c r="G85" s="8" t="str">
        <f t="shared" si="17"/>
        <v xml:space="preserve">83,60 </v>
      </c>
      <c r="H85" s="9">
        <f t="shared" si="14"/>
        <v>819.83593999999994</v>
      </c>
      <c r="I85" s="8" t="str">
        <f t="shared" si="18"/>
        <v>2,85</v>
      </c>
      <c r="J85" s="9">
        <f t="shared" si="15"/>
        <v>126.12860615384615</v>
      </c>
      <c r="K85" s="10">
        <f t="shared" si="16"/>
        <v>5.7000000000000002E-2</v>
      </c>
    </row>
    <row r="86" spans="1:11" x14ac:dyDescent="0.3">
      <c r="A86" t="s">
        <v>407</v>
      </c>
      <c r="C86" t="str">
        <f t="shared" si="21"/>
        <v xml:space="preserve">87,80 </v>
      </c>
      <c r="D86" t="str">
        <f t="shared" si="22"/>
        <v>2,85</v>
      </c>
      <c r="G86" s="8" t="str">
        <f t="shared" si="17"/>
        <v xml:space="preserve">87,80 </v>
      </c>
      <c r="H86" s="9">
        <f t="shared" si="14"/>
        <v>861.02386999999987</v>
      </c>
      <c r="I86" s="8" t="str">
        <f t="shared" si="18"/>
        <v>2,85</v>
      </c>
      <c r="J86" s="9">
        <f t="shared" si="15"/>
        <v>132.46521076923074</v>
      </c>
      <c r="K86" s="10">
        <f t="shared" si="16"/>
        <v>5.7000000000000002E-2</v>
      </c>
    </row>
    <row r="87" spans="1:11" x14ac:dyDescent="0.3">
      <c r="A87" t="s">
        <v>408</v>
      </c>
      <c r="C87" t="str">
        <f t="shared" si="21"/>
        <v xml:space="preserve">90,60 </v>
      </c>
      <c r="D87" t="str">
        <f t="shared" si="22"/>
        <v>2,85</v>
      </c>
      <c r="G87" s="8" t="str">
        <f t="shared" si="17"/>
        <v xml:space="preserve">90,60 </v>
      </c>
      <c r="H87" s="9">
        <f t="shared" si="14"/>
        <v>888.48248999999987</v>
      </c>
      <c r="I87" s="8" t="str">
        <f t="shared" si="18"/>
        <v>2,85</v>
      </c>
      <c r="J87" s="9">
        <f t="shared" si="15"/>
        <v>136.68961384615383</v>
      </c>
      <c r="K87" s="10">
        <f t="shared" si="16"/>
        <v>5.7000000000000002E-2</v>
      </c>
    </row>
    <row r="88" spans="1:11" x14ac:dyDescent="0.3">
      <c r="A88" t="s">
        <v>409</v>
      </c>
      <c r="C88" t="str">
        <f t="shared" si="21"/>
        <v xml:space="preserve">93,60 </v>
      </c>
      <c r="D88" t="str">
        <f t="shared" si="22"/>
        <v>2,85</v>
      </c>
      <c r="G88" s="8" t="str">
        <f t="shared" si="17"/>
        <v xml:space="preserve">93,60 </v>
      </c>
      <c r="H88" s="9">
        <f t="shared" si="14"/>
        <v>917.90243999999984</v>
      </c>
      <c r="I88" s="8" t="str">
        <f t="shared" si="18"/>
        <v>2,85</v>
      </c>
      <c r="J88" s="9">
        <f t="shared" si="15"/>
        <v>141.21575999999999</v>
      </c>
      <c r="K88" s="10">
        <f t="shared" si="16"/>
        <v>5.7000000000000002E-2</v>
      </c>
    </row>
    <row r="89" spans="1:11" x14ac:dyDescent="0.3">
      <c r="A89" t="s">
        <v>410</v>
      </c>
      <c r="C89" t="str">
        <f t="shared" si="21"/>
        <v xml:space="preserve">93,60 </v>
      </c>
      <c r="D89" t="str">
        <f t="shared" si="22"/>
        <v>2,85</v>
      </c>
      <c r="G89" s="8" t="str">
        <f t="shared" si="17"/>
        <v xml:space="preserve">93,60 </v>
      </c>
      <c r="H89" s="9">
        <f t="shared" si="14"/>
        <v>917.90243999999984</v>
      </c>
      <c r="I89" s="8" t="str">
        <f t="shared" si="18"/>
        <v>2,85</v>
      </c>
      <c r="J89" s="9">
        <f t="shared" si="15"/>
        <v>141.21575999999999</v>
      </c>
      <c r="K89" s="10">
        <f t="shared" si="16"/>
        <v>5.7000000000000002E-2</v>
      </c>
    </row>
    <row r="90" spans="1:11" x14ac:dyDescent="0.3">
      <c r="A90" t="s">
        <v>411</v>
      </c>
      <c r="C90" t="str">
        <f t="shared" si="21"/>
        <v xml:space="preserve">96,20 </v>
      </c>
      <c r="D90" t="str">
        <f t="shared" si="22"/>
        <v>2,85</v>
      </c>
      <c r="G90" s="8" t="str">
        <f t="shared" si="17"/>
        <v xml:space="preserve">96,20 </v>
      </c>
      <c r="H90" s="9">
        <f t="shared" si="14"/>
        <v>943.39972999999998</v>
      </c>
      <c r="I90" s="8" t="str">
        <f t="shared" si="18"/>
        <v>2,85</v>
      </c>
      <c r="J90" s="9">
        <f t="shared" si="15"/>
        <v>145.13842</v>
      </c>
      <c r="K90" s="10">
        <f t="shared" si="16"/>
        <v>5.7000000000000002E-2</v>
      </c>
    </row>
    <row r="91" spans="1:11" x14ac:dyDescent="0.3">
      <c r="A91" t="s">
        <v>412</v>
      </c>
      <c r="C91" t="str">
        <f t="shared" si="21"/>
        <v xml:space="preserve">98,80 </v>
      </c>
      <c r="D91" t="str">
        <f t="shared" si="22"/>
        <v>2,85</v>
      </c>
      <c r="G91" s="8" t="str">
        <f t="shared" si="17"/>
        <v xml:space="preserve">98,80 </v>
      </c>
      <c r="H91" s="9">
        <f t="shared" si="14"/>
        <v>968.89701999999988</v>
      </c>
      <c r="I91" s="8" t="str">
        <f t="shared" si="18"/>
        <v>2,85</v>
      </c>
      <c r="J91" s="9">
        <f t="shared" si="15"/>
        <v>149.06107999999998</v>
      </c>
      <c r="K91" s="10">
        <f t="shared" si="16"/>
        <v>5.7000000000000002E-2</v>
      </c>
    </row>
    <row r="92" spans="1:11" x14ac:dyDescent="0.3">
      <c r="A92" t="s">
        <v>413</v>
      </c>
      <c r="C92" t="str">
        <f t="shared" si="21"/>
        <v>101,20</v>
      </c>
      <c r="D92" t="str">
        <f t="shared" ref="D92:D101" si="23">MID(A92,17,4)</f>
        <v>3,07</v>
      </c>
      <c r="G92" s="8" t="str">
        <f t="shared" si="17"/>
        <v>101,20</v>
      </c>
      <c r="H92" s="9">
        <f t="shared" si="14"/>
        <v>992.43297999999993</v>
      </c>
      <c r="I92" s="8" t="str">
        <f t="shared" si="18"/>
        <v>3,07</v>
      </c>
      <c r="J92" s="9">
        <f t="shared" si="15"/>
        <v>152.68199692307692</v>
      </c>
      <c r="K92" s="10">
        <f t="shared" si="16"/>
        <v>6.1399999999999996E-2</v>
      </c>
    </row>
    <row r="93" spans="1:11" x14ac:dyDescent="0.3">
      <c r="A93" t="s">
        <v>414</v>
      </c>
      <c r="C93" t="str">
        <f t="shared" si="21"/>
        <v>103,60</v>
      </c>
      <c r="D93" t="str">
        <f t="shared" si="23"/>
        <v>3,07</v>
      </c>
      <c r="G93" s="8" t="str">
        <f t="shared" si="17"/>
        <v>103,60</v>
      </c>
      <c r="H93" s="9">
        <f t="shared" si="14"/>
        <v>1015.9689399999999</v>
      </c>
      <c r="I93" s="8" t="str">
        <f t="shared" si="18"/>
        <v>3,07</v>
      </c>
      <c r="J93" s="9">
        <f t="shared" si="15"/>
        <v>156.30291384615381</v>
      </c>
      <c r="K93" s="10">
        <f t="shared" si="16"/>
        <v>6.1399999999999996E-2</v>
      </c>
    </row>
    <row r="94" spans="1:11" x14ac:dyDescent="0.3">
      <c r="A94" t="s">
        <v>415</v>
      </c>
      <c r="C94" t="str">
        <f t="shared" si="21"/>
        <v>103,60</v>
      </c>
      <c r="D94" t="str">
        <f t="shared" si="23"/>
        <v>3,07</v>
      </c>
      <c r="G94" s="8" t="str">
        <f t="shared" si="17"/>
        <v>103,60</v>
      </c>
      <c r="H94" s="9">
        <f t="shared" si="14"/>
        <v>1015.9689399999999</v>
      </c>
      <c r="I94" s="8" t="str">
        <f t="shared" si="18"/>
        <v>3,07</v>
      </c>
      <c r="J94" s="9">
        <f t="shared" si="15"/>
        <v>156.30291384615381</v>
      </c>
      <c r="K94" s="10">
        <f t="shared" si="16"/>
        <v>6.1399999999999996E-2</v>
      </c>
    </row>
    <row r="95" spans="1:11" x14ac:dyDescent="0.3">
      <c r="A95" t="s">
        <v>416</v>
      </c>
      <c r="C95" t="str">
        <f t="shared" si="21"/>
        <v>106,20</v>
      </c>
      <c r="D95" t="str">
        <f t="shared" si="23"/>
        <v>3,07</v>
      </c>
      <c r="G95" s="8" t="str">
        <f t="shared" si="17"/>
        <v>106,20</v>
      </c>
      <c r="H95" s="9">
        <f t="shared" si="14"/>
        <v>1041.46623</v>
      </c>
      <c r="I95" s="8" t="str">
        <f t="shared" si="18"/>
        <v>3,07</v>
      </c>
      <c r="J95" s="9">
        <f t="shared" si="15"/>
        <v>160.22557384615385</v>
      </c>
      <c r="K95" s="10">
        <f t="shared" si="16"/>
        <v>6.1399999999999996E-2</v>
      </c>
    </row>
    <row r="96" spans="1:11" x14ac:dyDescent="0.3">
      <c r="A96" t="s">
        <v>417</v>
      </c>
      <c r="C96" t="str">
        <f t="shared" si="21"/>
        <v>108,80</v>
      </c>
      <c r="D96" t="str">
        <f t="shared" si="23"/>
        <v>3,07</v>
      </c>
      <c r="G96" s="8" t="str">
        <f t="shared" si="17"/>
        <v>108,80</v>
      </c>
      <c r="H96" s="9">
        <f t="shared" si="14"/>
        <v>1066.96352</v>
      </c>
      <c r="I96" s="8" t="str">
        <f t="shared" si="18"/>
        <v>3,07</v>
      </c>
      <c r="J96" s="9">
        <f t="shared" si="15"/>
        <v>164.14823384615386</v>
      </c>
      <c r="K96" s="10">
        <f t="shared" si="16"/>
        <v>6.1399999999999996E-2</v>
      </c>
    </row>
    <row r="97" spans="1:11" x14ac:dyDescent="0.3">
      <c r="A97" t="s">
        <v>418</v>
      </c>
      <c r="C97" t="str">
        <f t="shared" si="21"/>
        <v>111,00</v>
      </c>
      <c r="D97" t="str">
        <f t="shared" si="23"/>
        <v>3,07</v>
      </c>
      <c r="G97" s="8" t="str">
        <f t="shared" si="17"/>
        <v>111,00</v>
      </c>
      <c r="H97" s="9">
        <f t="shared" si="14"/>
        <v>1088.5381499999999</v>
      </c>
      <c r="I97" s="8" t="str">
        <f t="shared" si="18"/>
        <v>3,07</v>
      </c>
      <c r="J97" s="9">
        <f t="shared" si="15"/>
        <v>167.46740769230766</v>
      </c>
      <c r="K97" s="10">
        <f t="shared" si="16"/>
        <v>6.1399999999999996E-2</v>
      </c>
    </row>
    <row r="98" spans="1:11" x14ac:dyDescent="0.3">
      <c r="A98" t="s">
        <v>419</v>
      </c>
      <c r="C98" t="str">
        <f t="shared" si="21"/>
        <v>111,00</v>
      </c>
      <c r="D98" t="str">
        <f t="shared" si="23"/>
        <v>3,07</v>
      </c>
      <c r="G98" s="8" t="str">
        <f t="shared" si="17"/>
        <v>111,00</v>
      </c>
      <c r="H98" s="9">
        <f t="shared" si="14"/>
        <v>1088.5381499999999</v>
      </c>
      <c r="I98" s="8" t="str">
        <f t="shared" si="18"/>
        <v>3,07</v>
      </c>
      <c r="J98" s="9">
        <f t="shared" si="15"/>
        <v>167.46740769230766</v>
      </c>
      <c r="K98" s="10">
        <f t="shared" si="16"/>
        <v>6.1399999999999996E-2</v>
      </c>
    </row>
    <row r="99" spans="1:11" x14ac:dyDescent="0.3">
      <c r="A99" t="s">
        <v>420</v>
      </c>
      <c r="C99" t="str">
        <f t="shared" si="21"/>
        <v>113,80</v>
      </c>
      <c r="D99" t="str">
        <f t="shared" si="23"/>
        <v>3,29</v>
      </c>
      <c r="G99" s="8" t="str">
        <f t="shared" si="17"/>
        <v>113,80</v>
      </c>
      <c r="H99" s="9">
        <f t="shared" si="14"/>
        <v>1115.99677</v>
      </c>
      <c r="I99" s="8" t="str">
        <f t="shared" si="18"/>
        <v>3,29</v>
      </c>
      <c r="J99" s="9">
        <f t="shared" si="15"/>
        <v>171.69181076923076</v>
      </c>
      <c r="K99" s="10">
        <f t="shared" si="16"/>
        <v>6.5799999999999997E-2</v>
      </c>
    </row>
    <row r="100" spans="1:11" x14ac:dyDescent="0.3">
      <c r="A100" t="s">
        <v>421</v>
      </c>
      <c r="C100" t="str">
        <f t="shared" si="21"/>
        <v>116,00</v>
      </c>
      <c r="D100" t="str">
        <f t="shared" si="23"/>
        <v>3,29</v>
      </c>
      <c r="G100" s="8" t="str">
        <f t="shared" si="17"/>
        <v>116,00</v>
      </c>
      <c r="H100" s="9">
        <f t="shared" si="14"/>
        <v>1137.5714</v>
      </c>
      <c r="I100" s="8" t="str">
        <f t="shared" si="18"/>
        <v>3,29</v>
      </c>
      <c r="J100" s="9">
        <f t="shared" si="15"/>
        <v>175.01098461538461</v>
      </c>
      <c r="K100" s="10">
        <f t="shared" si="16"/>
        <v>6.5799999999999997E-2</v>
      </c>
    </row>
    <row r="101" spans="1:11" x14ac:dyDescent="0.3">
      <c r="A101" t="s">
        <v>422</v>
      </c>
      <c r="C101" t="str">
        <f t="shared" si="21"/>
        <v>118,80</v>
      </c>
      <c r="D101" t="str">
        <f t="shared" si="23"/>
        <v>3,29</v>
      </c>
      <c r="G101" s="8" t="str">
        <f t="shared" si="17"/>
        <v>118,80</v>
      </c>
      <c r="H101" s="9">
        <f t="shared" si="14"/>
        <v>1165.0300199999999</v>
      </c>
      <c r="I101" s="8" t="str">
        <f t="shared" si="18"/>
        <v>3,29</v>
      </c>
      <c r="J101" s="9">
        <f t="shared" si="15"/>
        <v>179.23538769230768</v>
      </c>
      <c r="K101" s="10">
        <f t="shared" si="16"/>
        <v>6.5799999999999997E-2</v>
      </c>
    </row>
    <row r="102" spans="1:11" x14ac:dyDescent="0.3">
      <c r="A102" t="s">
        <v>423</v>
      </c>
      <c r="C102" t="str">
        <f>MID(A102,6,7)</f>
        <v xml:space="preserve">120,80 </v>
      </c>
      <c r="D102" t="str">
        <f>MID(A102,18,4)</f>
        <v>3,29</v>
      </c>
      <c r="G102" s="8" t="str">
        <f t="shared" si="17"/>
        <v xml:space="preserve">120,80 </v>
      </c>
      <c r="H102" s="9">
        <f t="shared" si="14"/>
        <v>1184.6433199999999</v>
      </c>
      <c r="I102" s="8" t="str">
        <f t="shared" si="18"/>
        <v>3,29</v>
      </c>
      <c r="J102" s="9">
        <f t="shared" si="15"/>
        <v>182.25281846153845</v>
      </c>
      <c r="K102" s="10">
        <f t="shared" si="16"/>
        <v>6.5799999999999997E-2</v>
      </c>
    </row>
    <row r="103" spans="1:11" x14ac:dyDescent="0.3">
      <c r="A103" t="s">
        <v>424</v>
      </c>
      <c r="C103" t="str">
        <f t="shared" ref="C103:C125" si="24">MID(A103,6,7)</f>
        <v xml:space="preserve">120,80 </v>
      </c>
      <c r="D103" t="str">
        <f t="shared" ref="D103:D125" si="25">MID(A103,18,4)</f>
        <v>3,29</v>
      </c>
      <c r="G103" s="8" t="str">
        <f t="shared" si="17"/>
        <v xml:space="preserve">120,80 </v>
      </c>
      <c r="H103" s="9">
        <f t="shared" si="14"/>
        <v>1184.6433199999999</v>
      </c>
      <c r="I103" s="8" t="str">
        <f t="shared" si="18"/>
        <v>3,29</v>
      </c>
      <c r="J103" s="9">
        <f t="shared" si="15"/>
        <v>182.25281846153845</v>
      </c>
      <c r="K103" s="10">
        <f t="shared" si="16"/>
        <v>6.5799999999999997E-2</v>
      </c>
    </row>
    <row r="104" spans="1:11" x14ac:dyDescent="0.3">
      <c r="A104" t="s">
        <v>425</v>
      </c>
      <c r="C104" t="str">
        <f t="shared" si="24"/>
        <v xml:space="preserve">123,20 </v>
      </c>
      <c r="D104" t="str">
        <f t="shared" si="25"/>
        <v>3,29</v>
      </c>
      <c r="G104" s="8" t="str">
        <f t="shared" si="17"/>
        <v xml:space="preserve">123,20 </v>
      </c>
      <c r="H104" s="9">
        <f t="shared" si="14"/>
        <v>1208.1792800000001</v>
      </c>
      <c r="I104" s="8" t="str">
        <f t="shared" si="18"/>
        <v>3,29</v>
      </c>
      <c r="J104" s="9">
        <f t="shared" si="15"/>
        <v>185.8737353846154</v>
      </c>
      <c r="K104" s="10">
        <f t="shared" si="16"/>
        <v>6.5799999999999997E-2</v>
      </c>
    </row>
    <row r="105" spans="1:11" x14ac:dyDescent="0.3">
      <c r="A105" t="s">
        <v>426</v>
      </c>
      <c r="C105" t="str">
        <f t="shared" si="24"/>
        <v xml:space="preserve">126,00 </v>
      </c>
      <c r="D105" t="str">
        <f t="shared" si="25"/>
        <v>3,51</v>
      </c>
      <c r="G105" s="8" t="str">
        <f t="shared" si="17"/>
        <v xml:space="preserve">126,00 </v>
      </c>
      <c r="H105" s="9">
        <f t="shared" si="14"/>
        <v>1235.6378999999999</v>
      </c>
      <c r="I105" s="8" t="str">
        <f t="shared" si="18"/>
        <v>3,51</v>
      </c>
      <c r="J105" s="9">
        <f t="shared" si="15"/>
        <v>190.09813846153844</v>
      </c>
      <c r="K105" s="10">
        <f t="shared" si="16"/>
        <v>7.0199999999999999E-2</v>
      </c>
    </row>
    <row r="106" spans="1:11" x14ac:dyDescent="0.3">
      <c r="A106" t="s">
        <v>427</v>
      </c>
      <c r="C106" t="str">
        <f t="shared" si="24"/>
        <v xml:space="preserve">127,80 </v>
      </c>
      <c r="D106" t="str">
        <f t="shared" si="25"/>
        <v>3,51</v>
      </c>
      <c r="G106" s="8" t="str">
        <f t="shared" si="17"/>
        <v xml:space="preserve">127,80 </v>
      </c>
      <c r="H106" s="9">
        <f t="shared" si="14"/>
        <v>1253.2898699999998</v>
      </c>
      <c r="I106" s="8" t="str">
        <f t="shared" si="18"/>
        <v>3,51</v>
      </c>
      <c r="J106" s="9">
        <f t="shared" si="15"/>
        <v>192.81382615384612</v>
      </c>
      <c r="K106" s="10">
        <f t="shared" si="16"/>
        <v>7.0199999999999999E-2</v>
      </c>
    </row>
    <row r="107" spans="1:11" x14ac:dyDescent="0.3">
      <c r="A107" t="s">
        <v>428</v>
      </c>
      <c r="C107" t="str">
        <f t="shared" si="24"/>
        <v xml:space="preserve">127,80 </v>
      </c>
      <c r="D107" t="str">
        <f t="shared" si="25"/>
        <v>3,51</v>
      </c>
      <c r="G107" s="8" t="str">
        <f t="shared" si="17"/>
        <v xml:space="preserve">127,80 </v>
      </c>
      <c r="H107" s="9">
        <f t="shared" si="14"/>
        <v>1253.2898699999998</v>
      </c>
      <c r="I107" s="8" t="str">
        <f t="shared" si="18"/>
        <v>3,51</v>
      </c>
      <c r="J107" s="9">
        <f t="shared" si="15"/>
        <v>192.81382615384612</v>
      </c>
      <c r="K107" s="10">
        <f t="shared" si="16"/>
        <v>7.0199999999999999E-2</v>
      </c>
    </row>
    <row r="108" spans="1:11" x14ac:dyDescent="0.3">
      <c r="A108" t="s">
        <v>429</v>
      </c>
      <c r="C108" t="str">
        <f t="shared" si="24"/>
        <v xml:space="preserve">130,00 </v>
      </c>
      <c r="D108" t="str">
        <f t="shared" si="25"/>
        <v>3,51</v>
      </c>
      <c r="G108" s="8" t="str">
        <f t="shared" si="17"/>
        <v xml:space="preserve">130,00 </v>
      </c>
      <c r="H108" s="9">
        <f t="shared" si="14"/>
        <v>1274.8644999999999</v>
      </c>
      <c r="I108" s="8" t="str">
        <f t="shared" si="18"/>
        <v>3,51</v>
      </c>
      <c r="J108" s="9">
        <f t="shared" si="15"/>
        <v>196.13299999999998</v>
      </c>
      <c r="K108" s="10">
        <f t="shared" si="16"/>
        <v>7.0199999999999999E-2</v>
      </c>
    </row>
    <row r="109" spans="1:11" x14ac:dyDescent="0.3">
      <c r="A109" t="s">
        <v>430</v>
      </c>
      <c r="C109" t="str">
        <f t="shared" si="24"/>
        <v xml:space="preserve">133,00 </v>
      </c>
      <c r="D109" t="str">
        <f t="shared" si="25"/>
        <v>3,51</v>
      </c>
      <c r="G109" s="8" t="str">
        <f t="shared" si="17"/>
        <v xml:space="preserve">133,00 </v>
      </c>
      <c r="H109" s="9">
        <f t="shared" si="14"/>
        <v>1304.2844499999999</v>
      </c>
      <c r="I109" s="8" t="str">
        <f t="shared" si="18"/>
        <v>3,51</v>
      </c>
      <c r="J109" s="9">
        <f t="shared" si="15"/>
        <v>200.65914615384614</v>
      </c>
      <c r="K109" s="10">
        <f t="shared" si="16"/>
        <v>7.0199999999999999E-2</v>
      </c>
    </row>
    <row r="110" spans="1:11" x14ac:dyDescent="0.3">
      <c r="A110" t="s">
        <v>431</v>
      </c>
      <c r="C110" t="str">
        <f t="shared" si="24"/>
        <v xml:space="preserve">135,00 </v>
      </c>
      <c r="D110" t="str">
        <f t="shared" si="25"/>
        <v>3,51</v>
      </c>
      <c r="G110" s="8" t="str">
        <f t="shared" si="17"/>
        <v xml:space="preserve">135,00 </v>
      </c>
      <c r="H110" s="9">
        <f t="shared" si="14"/>
        <v>1323.8977499999999</v>
      </c>
      <c r="I110" s="8" t="str">
        <f t="shared" si="18"/>
        <v>3,51</v>
      </c>
      <c r="J110" s="9">
        <f t="shared" si="15"/>
        <v>203.67657692307691</v>
      </c>
      <c r="K110" s="10">
        <f t="shared" si="16"/>
        <v>7.0199999999999999E-2</v>
      </c>
    </row>
    <row r="111" spans="1:11" x14ac:dyDescent="0.3">
      <c r="A111" t="s">
        <v>432</v>
      </c>
      <c r="C111" t="str">
        <f t="shared" si="24"/>
        <v xml:space="preserve">137,60 </v>
      </c>
      <c r="D111" t="str">
        <f t="shared" si="25"/>
        <v>3,51</v>
      </c>
      <c r="G111" s="8" t="str">
        <f t="shared" si="17"/>
        <v xml:space="preserve">137,60 </v>
      </c>
      <c r="H111" s="9">
        <f t="shared" si="14"/>
        <v>1349.3950399999999</v>
      </c>
      <c r="I111" s="8" t="str">
        <f t="shared" si="18"/>
        <v>3,51</v>
      </c>
      <c r="J111" s="9">
        <f t="shared" si="15"/>
        <v>207.59923692307692</v>
      </c>
      <c r="K111" s="10">
        <f t="shared" si="16"/>
        <v>7.0199999999999999E-2</v>
      </c>
    </row>
    <row r="112" spans="1:11" x14ac:dyDescent="0.3">
      <c r="A112" t="s">
        <v>433</v>
      </c>
      <c r="C112" t="str">
        <f t="shared" si="24"/>
        <v xml:space="preserve">137,60 </v>
      </c>
      <c r="D112" t="str">
        <f t="shared" si="25"/>
        <v>3,73</v>
      </c>
      <c r="G112" s="8" t="str">
        <f t="shared" si="17"/>
        <v xml:space="preserve">137,60 </v>
      </c>
      <c r="H112" s="9">
        <f t="shared" si="14"/>
        <v>1349.3950399999999</v>
      </c>
      <c r="I112" s="8" t="str">
        <f t="shared" si="18"/>
        <v>3,73</v>
      </c>
      <c r="J112" s="9">
        <f t="shared" si="15"/>
        <v>207.59923692307692</v>
      </c>
      <c r="K112" s="10">
        <f t="shared" si="16"/>
        <v>7.46E-2</v>
      </c>
    </row>
    <row r="113" spans="1:11" x14ac:dyDescent="0.3">
      <c r="A113" t="s">
        <v>434</v>
      </c>
      <c r="C113" t="str">
        <f t="shared" si="24"/>
        <v xml:space="preserve">139,80 </v>
      </c>
      <c r="D113" t="str">
        <f t="shared" si="25"/>
        <v>3,73</v>
      </c>
      <c r="G113" s="8" t="str">
        <f t="shared" si="17"/>
        <v xml:space="preserve">139,80 </v>
      </c>
      <c r="H113" s="9">
        <f t="shared" si="14"/>
        <v>1370.96967</v>
      </c>
      <c r="I113" s="8" t="str">
        <f t="shared" ref="I113:I125" si="26">D113</f>
        <v>3,73</v>
      </c>
      <c r="J113" s="9">
        <f t="shared" ref="J113:J125" si="27">H113/$P$4</f>
        <v>210.91841076923077</v>
      </c>
      <c r="K113" s="10">
        <f t="shared" ref="K113:K125" si="28">I113/$P$6</f>
        <v>7.46E-2</v>
      </c>
    </row>
    <row r="114" spans="1:11" x14ac:dyDescent="0.3">
      <c r="A114" t="s">
        <v>435</v>
      </c>
      <c r="C114" t="str">
        <f t="shared" si="24"/>
        <v xml:space="preserve">142,20 </v>
      </c>
      <c r="D114" t="str">
        <f t="shared" si="25"/>
        <v>3,73</v>
      </c>
      <c r="G114" s="8" t="str">
        <f t="shared" si="17"/>
        <v xml:space="preserve">142,20 </v>
      </c>
      <c r="H114" s="9">
        <f t="shared" si="14"/>
        <v>1394.5056299999999</v>
      </c>
      <c r="I114" s="8" t="str">
        <f t="shared" si="26"/>
        <v>3,73</v>
      </c>
      <c r="J114" s="9">
        <f t="shared" si="27"/>
        <v>214.53932769230767</v>
      </c>
      <c r="K114" s="10">
        <f t="shared" si="28"/>
        <v>7.46E-2</v>
      </c>
    </row>
    <row r="115" spans="1:11" x14ac:dyDescent="0.3">
      <c r="A115" t="s">
        <v>436</v>
      </c>
      <c r="C115" t="str">
        <f t="shared" si="24"/>
        <v xml:space="preserve">144,60 </v>
      </c>
      <c r="D115" t="str">
        <f t="shared" si="25"/>
        <v>3,73</v>
      </c>
      <c r="G115" s="8" t="str">
        <f t="shared" si="17"/>
        <v xml:space="preserve">144,60 </v>
      </c>
      <c r="H115" s="9">
        <f t="shared" si="14"/>
        <v>1418.0415899999998</v>
      </c>
      <c r="I115" s="8" t="str">
        <f t="shared" si="26"/>
        <v>3,73</v>
      </c>
      <c r="J115" s="9">
        <f t="shared" si="27"/>
        <v>218.16024461538458</v>
      </c>
      <c r="K115" s="10">
        <f t="shared" si="28"/>
        <v>7.46E-2</v>
      </c>
    </row>
    <row r="116" spans="1:11" x14ac:dyDescent="0.3">
      <c r="A116" t="s">
        <v>437</v>
      </c>
      <c r="C116" t="str">
        <f t="shared" si="24"/>
        <v xml:space="preserve">144,60 </v>
      </c>
      <c r="D116" t="str">
        <f t="shared" si="25"/>
        <v>3,73</v>
      </c>
      <c r="G116" s="8" t="str">
        <f t="shared" si="17"/>
        <v xml:space="preserve">144,60 </v>
      </c>
      <c r="H116" s="9">
        <f t="shared" si="14"/>
        <v>1418.0415899999998</v>
      </c>
      <c r="I116" s="8" t="str">
        <f t="shared" si="26"/>
        <v>3,73</v>
      </c>
      <c r="J116" s="9">
        <f t="shared" si="27"/>
        <v>218.16024461538458</v>
      </c>
      <c r="K116" s="10">
        <f t="shared" si="28"/>
        <v>7.46E-2</v>
      </c>
    </row>
    <row r="117" spans="1:11" x14ac:dyDescent="0.3">
      <c r="A117" t="s">
        <v>438</v>
      </c>
      <c r="C117" t="str">
        <f t="shared" si="24"/>
        <v xml:space="preserve">147,00 </v>
      </c>
      <c r="D117" t="str">
        <f t="shared" si="25"/>
        <v>3,73</v>
      </c>
      <c r="G117" s="8" t="str">
        <f t="shared" si="17"/>
        <v xml:space="preserve">147,00 </v>
      </c>
      <c r="H117" s="9">
        <f t="shared" si="14"/>
        <v>1441.57755</v>
      </c>
      <c r="I117" s="8" t="str">
        <f t="shared" si="26"/>
        <v>3,73</v>
      </c>
      <c r="J117" s="9">
        <f t="shared" si="27"/>
        <v>221.78116153846153</v>
      </c>
      <c r="K117" s="10">
        <f t="shared" si="28"/>
        <v>7.46E-2</v>
      </c>
    </row>
    <row r="118" spans="1:11" x14ac:dyDescent="0.3">
      <c r="A118" t="s">
        <v>439</v>
      </c>
      <c r="C118" t="str">
        <f t="shared" si="24"/>
        <v xml:space="preserve">149,00 </v>
      </c>
      <c r="D118" t="str">
        <f t="shared" si="25"/>
        <v>3,73</v>
      </c>
      <c r="G118" s="8" t="str">
        <f t="shared" si="17"/>
        <v xml:space="preserve">149,00 </v>
      </c>
      <c r="H118" s="9">
        <f t="shared" si="14"/>
        <v>1461.19085</v>
      </c>
      <c r="I118" s="8" t="str">
        <f t="shared" si="26"/>
        <v>3,73</v>
      </c>
      <c r="J118" s="9">
        <f t="shared" si="27"/>
        <v>224.7985923076923</v>
      </c>
      <c r="K118" s="10">
        <f t="shared" si="28"/>
        <v>7.46E-2</v>
      </c>
    </row>
    <row r="119" spans="1:11" x14ac:dyDescent="0.3">
      <c r="A119" t="s">
        <v>440</v>
      </c>
      <c r="C119" t="str">
        <f t="shared" si="24"/>
        <v xml:space="preserve">151,40 </v>
      </c>
      <c r="D119" t="str">
        <f t="shared" si="25"/>
        <v>3,95</v>
      </c>
      <c r="G119" s="8" t="str">
        <f t="shared" si="17"/>
        <v xml:space="preserve">151,40 </v>
      </c>
      <c r="H119" s="9">
        <f t="shared" si="14"/>
        <v>1484.7268099999999</v>
      </c>
      <c r="I119" s="8" t="str">
        <f t="shared" si="26"/>
        <v>3,95</v>
      </c>
      <c r="J119" s="9">
        <f t="shared" si="27"/>
        <v>228.41950923076922</v>
      </c>
      <c r="K119" s="10">
        <f t="shared" si="28"/>
        <v>7.9000000000000001E-2</v>
      </c>
    </row>
    <row r="120" spans="1:11" x14ac:dyDescent="0.3">
      <c r="A120" t="s">
        <v>441</v>
      </c>
      <c r="C120" t="str">
        <f t="shared" si="24"/>
        <v xml:space="preserve">153,80 </v>
      </c>
      <c r="D120" t="str">
        <f t="shared" si="25"/>
        <v>3,95</v>
      </c>
      <c r="G120" s="8" t="str">
        <f t="shared" si="17"/>
        <v xml:space="preserve">153,80 </v>
      </c>
      <c r="H120" s="9">
        <f t="shared" si="14"/>
        <v>1508.26277</v>
      </c>
      <c r="I120" s="8" t="str">
        <f t="shared" si="26"/>
        <v>3,95</v>
      </c>
      <c r="J120" s="9">
        <f t="shared" si="27"/>
        <v>232.04042615384617</v>
      </c>
      <c r="K120" s="10">
        <f t="shared" si="28"/>
        <v>7.9000000000000001E-2</v>
      </c>
    </row>
    <row r="121" spans="1:11" x14ac:dyDescent="0.3">
      <c r="A121" t="s">
        <v>442</v>
      </c>
      <c r="C121" t="str">
        <f t="shared" si="24"/>
        <v xml:space="preserve">153,80 </v>
      </c>
      <c r="D121" t="str">
        <f t="shared" si="25"/>
        <v>3,95</v>
      </c>
      <c r="G121" s="8" t="str">
        <f t="shared" si="17"/>
        <v xml:space="preserve">153,80 </v>
      </c>
      <c r="H121" s="9">
        <f t="shared" si="14"/>
        <v>1508.26277</v>
      </c>
      <c r="I121" s="8" t="str">
        <f t="shared" si="26"/>
        <v>3,95</v>
      </c>
      <c r="J121" s="9">
        <f t="shared" si="27"/>
        <v>232.04042615384617</v>
      </c>
      <c r="K121" s="10">
        <f t="shared" si="28"/>
        <v>7.9000000000000001E-2</v>
      </c>
    </row>
    <row r="122" spans="1:11" x14ac:dyDescent="0.3">
      <c r="A122" t="s">
        <v>443</v>
      </c>
      <c r="C122" t="str">
        <f t="shared" si="24"/>
        <v xml:space="preserve">156,00 </v>
      </c>
      <c r="D122" t="str">
        <f t="shared" si="25"/>
        <v>3,95</v>
      </c>
      <c r="G122" s="8" t="str">
        <f t="shared" si="17"/>
        <v xml:space="preserve">156,00 </v>
      </c>
      <c r="H122" s="9">
        <f t="shared" si="14"/>
        <v>1529.8373999999999</v>
      </c>
      <c r="I122" s="8" t="str">
        <f t="shared" si="26"/>
        <v>3,95</v>
      </c>
      <c r="J122" s="9">
        <f t="shared" si="27"/>
        <v>235.35959999999997</v>
      </c>
      <c r="K122" s="10">
        <f t="shared" si="28"/>
        <v>7.9000000000000001E-2</v>
      </c>
    </row>
    <row r="123" spans="1:11" x14ac:dyDescent="0.3">
      <c r="A123" t="s">
        <v>444</v>
      </c>
      <c r="C123" t="str">
        <f t="shared" si="24"/>
        <v xml:space="preserve">158,40 </v>
      </c>
      <c r="D123" t="str">
        <f t="shared" si="25"/>
        <v>4,17</v>
      </c>
      <c r="G123" s="8" t="str">
        <f t="shared" si="17"/>
        <v xml:space="preserve">158,40 </v>
      </c>
      <c r="H123" s="9">
        <f t="shared" si="14"/>
        <v>1553.37336</v>
      </c>
      <c r="I123" s="8" t="str">
        <f t="shared" si="26"/>
        <v>4,17</v>
      </c>
      <c r="J123" s="9">
        <f t="shared" si="27"/>
        <v>238.98051692307692</v>
      </c>
      <c r="K123" s="10">
        <f t="shared" si="28"/>
        <v>8.3400000000000002E-2</v>
      </c>
    </row>
    <row r="124" spans="1:11" x14ac:dyDescent="0.3">
      <c r="A124" t="s">
        <v>445</v>
      </c>
      <c r="C124" t="str">
        <f t="shared" si="24"/>
        <v xml:space="preserve">159,80 </v>
      </c>
      <c r="D124" t="str">
        <f t="shared" si="25"/>
        <v>4,17</v>
      </c>
      <c r="G124" s="8" t="str">
        <f t="shared" si="17"/>
        <v xml:space="preserve">159,80 </v>
      </c>
      <c r="H124" s="9">
        <f t="shared" si="14"/>
        <v>1567.10267</v>
      </c>
      <c r="I124" s="8" t="str">
        <f t="shared" si="26"/>
        <v>4,17</v>
      </c>
      <c r="J124" s="9">
        <f t="shared" si="27"/>
        <v>241.09271846153845</v>
      </c>
      <c r="K124" s="10">
        <f t="shared" si="28"/>
        <v>8.3400000000000002E-2</v>
      </c>
    </row>
    <row r="125" spans="1:11" x14ac:dyDescent="0.3">
      <c r="A125" t="s">
        <v>446</v>
      </c>
      <c r="C125" t="str">
        <f t="shared" si="24"/>
        <v xml:space="preserve">159,80 </v>
      </c>
      <c r="D125" t="str">
        <f t="shared" si="25"/>
        <v>4,17</v>
      </c>
      <c r="G125" s="8" t="str">
        <f t="shared" si="17"/>
        <v xml:space="preserve">159,80 </v>
      </c>
      <c r="H125" s="9">
        <f t="shared" si="14"/>
        <v>1567.10267</v>
      </c>
      <c r="I125" s="8" t="str">
        <f t="shared" si="26"/>
        <v>4,17</v>
      </c>
      <c r="J125" s="9">
        <f t="shared" si="27"/>
        <v>241.09271846153845</v>
      </c>
      <c r="K125" s="10">
        <f t="shared" si="28"/>
        <v>8.3400000000000002E-2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452625-FEB4-4122-B394-45E5759C14BD}">
  <dimension ref="A1:P51"/>
  <sheetViews>
    <sheetView zoomScale="80" zoomScaleNormal="80" workbookViewId="0">
      <selection activeCell="E7" sqref="E7"/>
    </sheetView>
  </sheetViews>
  <sheetFormatPr defaultRowHeight="14.4" x14ac:dyDescent="0.3"/>
  <cols>
    <col min="1" max="1" width="26.109375" customWidth="1"/>
    <col min="7" max="8" width="15.88671875" style="12" customWidth="1"/>
    <col min="9" max="9" width="19" style="12" customWidth="1"/>
    <col min="10" max="10" width="11.77734375" style="12" customWidth="1"/>
    <col min="11" max="11" width="12.21875" style="12" customWidth="1"/>
  </cols>
  <sheetData>
    <row r="1" spans="1:16" x14ac:dyDescent="0.3">
      <c r="G1" s="6" t="s">
        <v>154</v>
      </c>
      <c r="H1" s="6" t="s">
        <v>155</v>
      </c>
      <c r="I1" s="6" t="s">
        <v>151</v>
      </c>
      <c r="J1" s="7" t="s">
        <v>14</v>
      </c>
      <c r="K1" s="7" t="s">
        <v>15</v>
      </c>
      <c r="O1" s="5" t="s">
        <v>149</v>
      </c>
      <c r="P1" s="5">
        <v>0.5</v>
      </c>
    </row>
    <row r="2" spans="1:16" x14ac:dyDescent="0.3">
      <c r="F2">
        <v>9.8066499999999994</v>
      </c>
      <c r="G2" s="8">
        <v>0</v>
      </c>
      <c r="H2" s="8">
        <f t="shared" ref="H2:H33" si="0">G2*$F$2</f>
        <v>0</v>
      </c>
      <c r="I2" s="8">
        <v>0</v>
      </c>
      <c r="J2" s="9">
        <f t="shared" ref="J2:J33" si="1">H2/$P$4</f>
        <v>0</v>
      </c>
      <c r="K2" s="10">
        <f t="shared" ref="K2:K33" si="2">I2/$P$6</f>
        <v>0</v>
      </c>
      <c r="O2" t="s">
        <v>150</v>
      </c>
      <c r="P2">
        <v>13</v>
      </c>
    </row>
    <row r="3" spans="1:16" x14ac:dyDescent="0.3">
      <c r="A3" t="s">
        <v>447</v>
      </c>
      <c r="C3" t="str">
        <f>MID(A3,4,4)</f>
        <v>1,60</v>
      </c>
      <c r="D3" t="str">
        <f>MID(A3,14,4)</f>
        <v>0,00</v>
      </c>
      <c r="E3" t="str">
        <f>LEFT(A3,2)</f>
        <v>1,</v>
      </c>
      <c r="G3" s="8" t="str">
        <f>C3</f>
        <v>1,60</v>
      </c>
      <c r="H3" s="9">
        <f t="shared" si="0"/>
        <v>15.69064</v>
      </c>
      <c r="I3" s="8" t="str">
        <f>D3</f>
        <v>0,00</v>
      </c>
      <c r="J3" s="9">
        <f t="shared" si="1"/>
        <v>2.4139446153846156</v>
      </c>
      <c r="K3" s="10">
        <f t="shared" si="2"/>
        <v>0</v>
      </c>
    </row>
    <row r="4" spans="1:16" x14ac:dyDescent="0.3">
      <c r="A4" t="s">
        <v>448</v>
      </c>
      <c r="C4" t="str">
        <f t="shared" ref="C4:C9" si="3">MID(A4,4,4)</f>
        <v>1,60</v>
      </c>
      <c r="D4" t="str">
        <f t="shared" ref="D4:D9" si="4">MID(A4,14,4)</f>
        <v>0,00</v>
      </c>
      <c r="G4" s="8" t="str">
        <f t="shared" ref="G4:G51" si="5">C4</f>
        <v>1,60</v>
      </c>
      <c r="H4" s="9">
        <f t="shared" si="0"/>
        <v>15.69064</v>
      </c>
      <c r="I4" s="8" t="str">
        <f t="shared" ref="I4:I51" si="6">D4</f>
        <v>0,00</v>
      </c>
      <c r="J4" s="9">
        <f t="shared" si="1"/>
        <v>2.4139446153846156</v>
      </c>
      <c r="K4" s="10">
        <f t="shared" si="2"/>
        <v>0</v>
      </c>
      <c r="O4" t="s">
        <v>148</v>
      </c>
      <c r="P4">
        <f>P1*P2</f>
        <v>6.5</v>
      </c>
    </row>
    <row r="5" spans="1:16" x14ac:dyDescent="0.3">
      <c r="A5" t="s">
        <v>449</v>
      </c>
      <c r="C5" t="str">
        <f t="shared" si="3"/>
        <v>1,60</v>
      </c>
      <c r="D5" t="str">
        <f t="shared" si="4"/>
        <v>0,00</v>
      </c>
      <c r="G5" s="8" t="str">
        <f t="shared" si="5"/>
        <v>1,60</v>
      </c>
      <c r="H5" s="9">
        <f t="shared" si="0"/>
        <v>15.69064</v>
      </c>
      <c r="I5" s="8" t="str">
        <f t="shared" si="6"/>
        <v>0,00</v>
      </c>
      <c r="J5" s="9">
        <f t="shared" si="1"/>
        <v>2.4139446153846156</v>
      </c>
      <c r="K5" s="10">
        <f t="shared" si="2"/>
        <v>0</v>
      </c>
      <c r="O5" t="s">
        <v>152</v>
      </c>
      <c r="P5">
        <v>2.64</v>
      </c>
    </row>
    <row r="6" spans="1:16" x14ac:dyDescent="0.3">
      <c r="A6" t="s">
        <v>450</v>
      </c>
      <c r="C6" t="str">
        <f t="shared" si="3"/>
        <v>1,80</v>
      </c>
      <c r="D6" t="str">
        <f t="shared" si="4"/>
        <v>0,00</v>
      </c>
      <c r="E6" t="str">
        <f>RIGHT(A6,2)</f>
        <v>mm</v>
      </c>
      <c r="G6" s="8" t="str">
        <f t="shared" si="5"/>
        <v>1,80</v>
      </c>
      <c r="H6" s="9">
        <f t="shared" si="0"/>
        <v>17.651969999999999</v>
      </c>
      <c r="I6" s="8" t="str">
        <f t="shared" si="6"/>
        <v>0,00</v>
      </c>
      <c r="J6" s="9">
        <f t="shared" si="1"/>
        <v>2.715687692307692</v>
      </c>
      <c r="K6" s="10">
        <f t="shared" si="2"/>
        <v>0</v>
      </c>
      <c r="O6" t="s">
        <v>153</v>
      </c>
      <c r="P6">
        <v>50</v>
      </c>
    </row>
    <row r="7" spans="1:16" x14ac:dyDescent="0.3">
      <c r="A7" t="s">
        <v>451</v>
      </c>
      <c r="C7" t="str">
        <f t="shared" si="3"/>
        <v>3,40</v>
      </c>
      <c r="D7" t="str">
        <f t="shared" si="4"/>
        <v>0,00</v>
      </c>
      <c r="G7" s="8" t="str">
        <f t="shared" si="5"/>
        <v>3,40</v>
      </c>
      <c r="H7" s="9">
        <f t="shared" si="0"/>
        <v>33.342610000000001</v>
      </c>
      <c r="I7" s="8" t="str">
        <f t="shared" si="6"/>
        <v>0,00</v>
      </c>
      <c r="J7" s="9">
        <f t="shared" si="1"/>
        <v>5.129632307692308</v>
      </c>
      <c r="K7" s="10">
        <f t="shared" si="2"/>
        <v>0</v>
      </c>
    </row>
    <row r="8" spans="1:16" x14ac:dyDescent="0.3">
      <c r="A8" t="s">
        <v>452</v>
      </c>
      <c r="C8" t="str">
        <f t="shared" si="3"/>
        <v>4,80</v>
      </c>
      <c r="D8" t="str">
        <f t="shared" si="4"/>
        <v>0,22</v>
      </c>
      <c r="G8" s="8" t="str">
        <f t="shared" si="5"/>
        <v>4,80</v>
      </c>
      <c r="H8" s="9">
        <f t="shared" si="0"/>
        <v>47.071919999999999</v>
      </c>
      <c r="I8" s="8" t="str">
        <f t="shared" si="6"/>
        <v>0,22</v>
      </c>
      <c r="J8" s="9">
        <f t="shared" si="1"/>
        <v>7.2418338461538463</v>
      </c>
      <c r="K8" s="10">
        <f t="shared" si="2"/>
        <v>4.4000000000000003E-3</v>
      </c>
    </row>
    <row r="9" spans="1:16" x14ac:dyDescent="0.3">
      <c r="A9" t="s">
        <v>453</v>
      </c>
      <c r="C9" t="str">
        <f t="shared" si="3"/>
        <v>4,80</v>
      </c>
      <c r="D9" t="str">
        <f t="shared" si="4"/>
        <v>0,22</v>
      </c>
      <c r="G9" s="8" t="str">
        <f t="shared" si="5"/>
        <v>4,80</v>
      </c>
      <c r="H9" s="9">
        <f t="shared" si="0"/>
        <v>47.071919999999999</v>
      </c>
      <c r="I9" s="8" t="str">
        <f t="shared" si="6"/>
        <v>0,22</v>
      </c>
      <c r="J9" s="9">
        <f t="shared" si="1"/>
        <v>7.2418338461538463</v>
      </c>
      <c r="K9" s="10">
        <f t="shared" si="2"/>
        <v>4.4000000000000003E-3</v>
      </c>
    </row>
    <row r="10" spans="1:16" x14ac:dyDescent="0.3">
      <c r="A10" t="s">
        <v>454</v>
      </c>
      <c r="C10" t="str">
        <f t="shared" ref="C10:C11" si="7">MID(A10,4,5)</f>
        <v xml:space="preserve">6,40 </v>
      </c>
      <c r="D10" t="str">
        <f>MID(A10,14,4)</f>
        <v>0,22</v>
      </c>
      <c r="G10" s="8" t="str">
        <f t="shared" si="5"/>
        <v xml:space="preserve">6,40 </v>
      </c>
      <c r="H10" s="9">
        <f t="shared" si="0"/>
        <v>62.762560000000001</v>
      </c>
      <c r="I10" s="8" t="str">
        <f t="shared" si="6"/>
        <v>0,22</v>
      </c>
      <c r="J10" s="9">
        <f t="shared" si="1"/>
        <v>9.6557784615384623</v>
      </c>
      <c r="K10" s="10">
        <f t="shared" si="2"/>
        <v>4.4000000000000003E-3</v>
      </c>
    </row>
    <row r="11" spans="1:16" x14ac:dyDescent="0.3">
      <c r="A11" t="s">
        <v>455</v>
      </c>
      <c r="C11" t="str">
        <f t="shared" si="7"/>
        <v xml:space="preserve">8,20 </v>
      </c>
      <c r="D11" t="str">
        <f>MID(A11,14,4)</f>
        <v>0,22</v>
      </c>
      <c r="G11" s="8" t="str">
        <f t="shared" si="5"/>
        <v xml:space="preserve">8,20 </v>
      </c>
      <c r="H11" s="9">
        <f t="shared" si="0"/>
        <v>80.414529999999985</v>
      </c>
      <c r="I11" s="8" t="str">
        <f t="shared" si="6"/>
        <v>0,22</v>
      </c>
      <c r="J11" s="9">
        <f t="shared" si="1"/>
        <v>12.371466153846152</v>
      </c>
      <c r="K11" s="10">
        <f t="shared" si="2"/>
        <v>4.4000000000000003E-3</v>
      </c>
    </row>
    <row r="12" spans="1:16" x14ac:dyDescent="0.3">
      <c r="A12" t="s">
        <v>456</v>
      </c>
      <c r="C12" t="str">
        <f>MID(A12,5,5)</f>
        <v>10,00</v>
      </c>
      <c r="D12" t="str">
        <f>MID(A12,16,4)</f>
        <v>0,22</v>
      </c>
      <c r="G12" s="8" t="str">
        <f t="shared" si="5"/>
        <v>10,00</v>
      </c>
      <c r="H12" s="9">
        <f t="shared" si="0"/>
        <v>98.066499999999991</v>
      </c>
      <c r="I12" s="8" t="str">
        <f t="shared" si="6"/>
        <v>0,22</v>
      </c>
      <c r="J12" s="9">
        <f t="shared" si="1"/>
        <v>15.087153846153845</v>
      </c>
      <c r="K12" s="10">
        <f t="shared" si="2"/>
        <v>4.4000000000000003E-3</v>
      </c>
    </row>
    <row r="13" spans="1:16" x14ac:dyDescent="0.3">
      <c r="A13" t="s">
        <v>457</v>
      </c>
      <c r="C13" t="str">
        <f t="shared" ref="C13:C51" si="8">MID(A13,5,5)</f>
        <v>10,00</v>
      </c>
      <c r="D13" t="str">
        <f t="shared" ref="D13:D14" si="9">MID(A13,16,4)</f>
        <v>0,22</v>
      </c>
      <c r="G13" s="8" t="str">
        <f t="shared" si="5"/>
        <v>10,00</v>
      </c>
      <c r="H13" s="9">
        <f t="shared" si="0"/>
        <v>98.066499999999991</v>
      </c>
      <c r="I13" s="8" t="str">
        <f t="shared" si="6"/>
        <v>0,22</v>
      </c>
      <c r="J13" s="9">
        <f t="shared" si="1"/>
        <v>15.087153846153845</v>
      </c>
      <c r="K13" s="10">
        <f t="shared" si="2"/>
        <v>4.4000000000000003E-3</v>
      </c>
    </row>
    <row r="14" spans="1:16" x14ac:dyDescent="0.3">
      <c r="A14" t="s">
        <v>458</v>
      </c>
      <c r="C14" t="str">
        <f t="shared" si="8"/>
        <v>12,00</v>
      </c>
      <c r="D14" t="str">
        <f t="shared" si="9"/>
        <v>0,22</v>
      </c>
      <c r="G14" s="8" t="str">
        <f t="shared" si="5"/>
        <v>12,00</v>
      </c>
      <c r="H14" s="9">
        <f t="shared" si="0"/>
        <v>117.6798</v>
      </c>
      <c r="I14" s="8" t="str">
        <f t="shared" si="6"/>
        <v>0,22</v>
      </c>
      <c r="J14" s="9">
        <f t="shared" si="1"/>
        <v>18.104584615384617</v>
      </c>
      <c r="K14" s="10">
        <f t="shared" si="2"/>
        <v>4.4000000000000003E-3</v>
      </c>
    </row>
    <row r="15" spans="1:16" x14ac:dyDescent="0.3">
      <c r="A15" t="s">
        <v>459</v>
      </c>
      <c r="C15" t="str">
        <f t="shared" si="8"/>
        <v>13,80</v>
      </c>
      <c r="D15" t="str">
        <f t="shared" ref="D15:D51" si="10">MID(A15,16,4)</f>
        <v>0,44</v>
      </c>
      <c r="G15" s="8" t="str">
        <f t="shared" si="5"/>
        <v>13,80</v>
      </c>
      <c r="H15" s="9">
        <f t="shared" si="0"/>
        <v>135.33177000000001</v>
      </c>
      <c r="I15" s="8" t="str">
        <f t="shared" si="6"/>
        <v>0,44</v>
      </c>
      <c r="J15" s="9">
        <f t="shared" si="1"/>
        <v>20.82027230769231</v>
      </c>
      <c r="K15" s="10">
        <f t="shared" si="2"/>
        <v>8.8000000000000005E-3</v>
      </c>
    </row>
    <row r="16" spans="1:16" x14ac:dyDescent="0.3">
      <c r="A16" t="s">
        <v>460</v>
      </c>
      <c r="C16" t="str">
        <f t="shared" si="8"/>
        <v>15,60</v>
      </c>
      <c r="D16" t="str">
        <f t="shared" si="10"/>
        <v>0,44</v>
      </c>
      <c r="G16" s="8" t="str">
        <f t="shared" si="5"/>
        <v>15,60</v>
      </c>
      <c r="H16" s="9">
        <f t="shared" si="0"/>
        <v>152.98373999999998</v>
      </c>
      <c r="I16" s="8" t="str">
        <f t="shared" si="6"/>
        <v>0,44</v>
      </c>
      <c r="J16" s="9">
        <f t="shared" si="1"/>
        <v>23.535959999999996</v>
      </c>
      <c r="K16" s="10">
        <f t="shared" si="2"/>
        <v>8.8000000000000005E-3</v>
      </c>
    </row>
    <row r="17" spans="1:11" x14ac:dyDescent="0.3">
      <c r="A17" t="s">
        <v>461</v>
      </c>
      <c r="C17" t="str">
        <f t="shared" si="8"/>
        <v>17,60</v>
      </c>
      <c r="D17" t="str">
        <f t="shared" si="10"/>
        <v>0,44</v>
      </c>
      <c r="G17" s="8" t="str">
        <f t="shared" si="5"/>
        <v>17,60</v>
      </c>
      <c r="H17" s="9">
        <f t="shared" si="0"/>
        <v>172.59703999999999</v>
      </c>
      <c r="I17" s="8" t="str">
        <f t="shared" si="6"/>
        <v>0,44</v>
      </c>
      <c r="J17" s="9">
        <f t="shared" si="1"/>
        <v>26.553390769230766</v>
      </c>
      <c r="K17" s="10">
        <f t="shared" si="2"/>
        <v>8.8000000000000005E-3</v>
      </c>
    </row>
    <row r="18" spans="1:11" x14ac:dyDescent="0.3">
      <c r="A18" t="s">
        <v>462</v>
      </c>
      <c r="C18" t="str">
        <f t="shared" si="8"/>
        <v>17,60</v>
      </c>
      <c r="D18" t="str">
        <f t="shared" si="10"/>
        <v>0,44</v>
      </c>
      <c r="G18" s="8" t="str">
        <f t="shared" si="5"/>
        <v>17,60</v>
      </c>
      <c r="H18" s="9">
        <f t="shared" si="0"/>
        <v>172.59703999999999</v>
      </c>
      <c r="I18" s="8" t="str">
        <f t="shared" si="6"/>
        <v>0,44</v>
      </c>
      <c r="J18" s="9">
        <f t="shared" si="1"/>
        <v>26.553390769230766</v>
      </c>
      <c r="K18" s="10">
        <f t="shared" si="2"/>
        <v>8.8000000000000005E-3</v>
      </c>
    </row>
    <row r="19" spans="1:11" x14ac:dyDescent="0.3">
      <c r="A19" t="s">
        <v>463</v>
      </c>
      <c r="C19" t="str">
        <f t="shared" si="8"/>
        <v>20,00</v>
      </c>
      <c r="D19" t="str">
        <f t="shared" si="10"/>
        <v>0,44</v>
      </c>
      <c r="G19" s="8" t="str">
        <f t="shared" si="5"/>
        <v>20,00</v>
      </c>
      <c r="H19" s="9">
        <f t="shared" si="0"/>
        <v>196.13299999999998</v>
      </c>
      <c r="I19" s="8" t="str">
        <f t="shared" si="6"/>
        <v>0,44</v>
      </c>
      <c r="J19" s="9">
        <f t="shared" si="1"/>
        <v>30.174307692307689</v>
      </c>
      <c r="K19" s="10">
        <f t="shared" si="2"/>
        <v>8.8000000000000005E-3</v>
      </c>
    </row>
    <row r="20" spans="1:11" x14ac:dyDescent="0.3">
      <c r="A20" t="s">
        <v>464</v>
      </c>
      <c r="C20" t="str">
        <f t="shared" si="8"/>
        <v>21,40</v>
      </c>
      <c r="D20" t="str">
        <f t="shared" si="10"/>
        <v>0,44</v>
      </c>
      <c r="G20" s="8" t="str">
        <f t="shared" si="5"/>
        <v>21,40</v>
      </c>
      <c r="H20" s="9">
        <f t="shared" si="0"/>
        <v>209.86230999999998</v>
      </c>
      <c r="I20" s="8" t="str">
        <f t="shared" si="6"/>
        <v>0,44</v>
      </c>
      <c r="J20" s="9">
        <f t="shared" si="1"/>
        <v>32.286509230769227</v>
      </c>
      <c r="K20" s="10">
        <f t="shared" si="2"/>
        <v>8.8000000000000005E-3</v>
      </c>
    </row>
    <row r="21" spans="1:11" x14ac:dyDescent="0.3">
      <c r="A21" t="s">
        <v>465</v>
      </c>
      <c r="C21" t="str">
        <f t="shared" si="8"/>
        <v>23,60</v>
      </c>
      <c r="D21" t="str">
        <f t="shared" si="10"/>
        <v>0,66</v>
      </c>
      <c r="G21" s="8" t="str">
        <f t="shared" si="5"/>
        <v>23,60</v>
      </c>
      <c r="H21" s="9">
        <f t="shared" si="0"/>
        <v>231.43693999999999</v>
      </c>
      <c r="I21" s="8" t="str">
        <f t="shared" si="6"/>
        <v>0,66</v>
      </c>
      <c r="J21" s="9">
        <f t="shared" si="1"/>
        <v>35.605683076923079</v>
      </c>
      <c r="K21" s="10">
        <f t="shared" si="2"/>
        <v>1.32E-2</v>
      </c>
    </row>
    <row r="22" spans="1:11" x14ac:dyDescent="0.3">
      <c r="A22" t="s">
        <v>466</v>
      </c>
      <c r="C22" t="str">
        <f t="shared" si="8"/>
        <v>23,60</v>
      </c>
      <c r="D22" t="str">
        <f t="shared" si="10"/>
        <v>0,66</v>
      </c>
      <c r="G22" s="8" t="str">
        <f t="shared" si="5"/>
        <v>23,60</v>
      </c>
      <c r="H22" s="9">
        <f t="shared" si="0"/>
        <v>231.43693999999999</v>
      </c>
      <c r="I22" s="8" t="str">
        <f t="shared" si="6"/>
        <v>0,66</v>
      </c>
      <c r="J22" s="9">
        <f t="shared" si="1"/>
        <v>35.605683076923079</v>
      </c>
      <c r="K22" s="10">
        <f t="shared" si="2"/>
        <v>1.32E-2</v>
      </c>
    </row>
    <row r="23" spans="1:11" x14ac:dyDescent="0.3">
      <c r="A23" t="s">
        <v>467</v>
      </c>
      <c r="C23" t="str">
        <f t="shared" si="8"/>
        <v>25,20</v>
      </c>
      <c r="D23" t="str">
        <f t="shared" si="10"/>
        <v>0,66</v>
      </c>
      <c r="G23" s="8" t="str">
        <f t="shared" si="5"/>
        <v>25,20</v>
      </c>
      <c r="H23" s="9">
        <f t="shared" si="0"/>
        <v>247.12757999999997</v>
      </c>
      <c r="I23" s="8" t="str">
        <f t="shared" si="6"/>
        <v>0,66</v>
      </c>
      <c r="J23" s="9">
        <f t="shared" si="1"/>
        <v>38.019627692307687</v>
      </c>
      <c r="K23" s="10">
        <f t="shared" si="2"/>
        <v>1.32E-2</v>
      </c>
    </row>
    <row r="24" spans="1:11" x14ac:dyDescent="0.3">
      <c r="A24" t="s">
        <v>468</v>
      </c>
      <c r="C24" t="str">
        <f t="shared" si="8"/>
        <v>27,40</v>
      </c>
      <c r="D24" t="str">
        <f t="shared" si="10"/>
        <v>0,66</v>
      </c>
      <c r="G24" s="8" t="str">
        <f t="shared" si="5"/>
        <v>27,40</v>
      </c>
      <c r="H24" s="9">
        <f t="shared" si="0"/>
        <v>268.70220999999998</v>
      </c>
      <c r="I24" s="8" t="str">
        <f t="shared" si="6"/>
        <v>0,66</v>
      </c>
      <c r="J24" s="9">
        <f t="shared" si="1"/>
        <v>41.338801538461539</v>
      </c>
      <c r="K24" s="10">
        <f t="shared" si="2"/>
        <v>1.32E-2</v>
      </c>
    </row>
    <row r="25" spans="1:11" x14ac:dyDescent="0.3">
      <c r="A25" t="s">
        <v>469</v>
      </c>
      <c r="C25" t="str">
        <f t="shared" si="8"/>
        <v>29,20</v>
      </c>
      <c r="D25" t="str">
        <f t="shared" si="10"/>
        <v>0,66</v>
      </c>
      <c r="G25" s="8" t="str">
        <f t="shared" si="5"/>
        <v>29,20</v>
      </c>
      <c r="H25" s="9">
        <f t="shared" si="0"/>
        <v>286.35417999999999</v>
      </c>
      <c r="I25" s="8" t="str">
        <f t="shared" si="6"/>
        <v>0,66</v>
      </c>
      <c r="J25" s="9">
        <f t="shared" si="1"/>
        <v>44.054489230769228</v>
      </c>
      <c r="K25" s="10">
        <f t="shared" si="2"/>
        <v>1.32E-2</v>
      </c>
    </row>
    <row r="26" spans="1:11" x14ac:dyDescent="0.3">
      <c r="A26" t="s">
        <v>470</v>
      </c>
      <c r="C26" t="str">
        <f t="shared" si="8"/>
        <v>31,60</v>
      </c>
      <c r="D26" t="str">
        <f t="shared" si="10"/>
        <v>0,88</v>
      </c>
      <c r="G26" s="8" t="str">
        <f t="shared" si="5"/>
        <v>31,60</v>
      </c>
      <c r="H26" s="9">
        <f t="shared" si="0"/>
        <v>309.89013999999997</v>
      </c>
      <c r="I26" s="8" t="str">
        <f t="shared" si="6"/>
        <v>0,88</v>
      </c>
      <c r="J26" s="9">
        <f t="shared" si="1"/>
        <v>47.675406153846147</v>
      </c>
      <c r="K26" s="10">
        <f t="shared" si="2"/>
        <v>1.7600000000000001E-2</v>
      </c>
    </row>
    <row r="27" spans="1:11" x14ac:dyDescent="0.3">
      <c r="A27" t="s">
        <v>471</v>
      </c>
      <c r="C27" t="str">
        <f t="shared" si="8"/>
        <v>31,60</v>
      </c>
      <c r="D27" t="str">
        <f t="shared" si="10"/>
        <v>0,88</v>
      </c>
      <c r="G27" s="8" t="str">
        <f t="shared" si="5"/>
        <v>31,60</v>
      </c>
      <c r="H27" s="9">
        <f t="shared" si="0"/>
        <v>309.89013999999997</v>
      </c>
      <c r="I27" s="8" t="str">
        <f t="shared" si="6"/>
        <v>0,88</v>
      </c>
      <c r="J27" s="9">
        <f t="shared" si="1"/>
        <v>47.675406153846147</v>
      </c>
      <c r="K27" s="10">
        <f t="shared" si="2"/>
        <v>1.7600000000000001E-2</v>
      </c>
    </row>
    <row r="28" spans="1:11" x14ac:dyDescent="0.3">
      <c r="A28" t="s">
        <v>472</v>
      </c>
      <c r="C28" t="str">
        <f t="shared" si="8"/>
        <v>33,60</v>
      </c>
      <c r="D28" t="str">
        <f t="shared" si="10"/>
        <v>0,88</v>
      </c>
      <c r="G28" s="8" t="str">
        <f t="shared" si="5"/>
        <v>33,60</v>
      </c>
      <c r="H28" s="9">
        <f t="shared" si="0"/>
        <v>329.50344000000001</v>
      </c>
      <c r="I28" s="8" t="str">
        <f t="shared" si="6"/>
        <v>0,88</v>
      </c>
      <c r="J28" s="9">
        <f t="shared" si="1"/>
        <v>50.692836923076925</v>
      </c>
      <c r="K28" s="10">
        <f t="shared" si="2"/>
        <v>1.7600000000000001E-2</v>
      </c>
    </row>
    <row r="29" spans="1:11" x14ac:dyDescent="0.3">
      <c r="A29" t="s">
        <v>473</v>
      </c>
      <c r="C29" t="str">
        <f t="shared" si="8"/>
        <v>35,60</v>
      </c>
      <c r="D29" t="str">
        <f t="shared" si="10"/>
        <v>0,88</v>
      </c>
      <c r="G29" s="8" t="str">
        <f t="shared" si="5"/>
        <v>35,60</v>
      </c>
      <c r="H29" s="9">
        <f t="shared" si="0"/>
        <v>349.11673999999999</v>
      </c>
      <c r="I29" s="8" t="str">
        <f t="shared" si="6"/>
        <v>0,88</v>
      </c>
      <c r="J29" s="9">
        <f t="shared" si="1"/>
        <v>53.710267692307688</v>
      </c>
      <c r="K29" s="10">
        <f t="shared" si="2"/>
        <v>1.7600000000000001E-2</v>
      </c>
    </row>
    <row r="30" spans="1:11" x14ac:dyDescent="0.3">
      <c r="A30" t="s">
        <v>474</v>
      </c>
      <c r="C30" t="str">
        <f t="shared" si="8"/>
        <v>37,60</v>
      </c>
      <c r="D30" t="str">
        <f t="shared" si="10"/>
        <v>0,88</v>
      </c>
      <c r="G30" s="8" t="str">
        <f t="shared" si="5"/>
        <v>37,60</v>
      </c>
      <c r="H30" s="9">
        <f t="shared" si="0"/>
        <v>368.73003999999997</v>
      </c>
      <c r="I30" s="8" t="str">
        <f t="shared" si="6"/>
        <v>0,88</v>
      </c>
      <c r="J30" s="9">
        <f t="shared" si="1"/>
        <v>56.727698461538459</v>
      </c>
      <c r="K30" s="10">
        <f t="shared" si="2"/>
        <v>1.7600000000000001E-2</v>
      </c>
    </row>
    <row r="31" spans="1:11" x14ac:dyDescent="0.3">
      <c r="A31" t="s">
        <v>475</v>
      </c>
      <c r="C31" t="str">
        <f t="shared" si="8"/>
        <v>37,60</v>
      </c>
      <c r="D31" t="str">
        <f t="shared" si="10"/>
        <v>1,10</v>
      </c>
      <c r="G31" s="8" t="str">
        <f t="shared" si="5"/>
        <v>37,60</v>
      </c>
      <c r="H31" s="9">
        <f t="shared" si="0"/>
        <v>368.73003999999997</v>
      </c>
      <c r="I31" s="8" t="str">
        <f t="shared" si="6"/>
        <v>1,10</v>
      </c>
      <c r="J31" s="9">
        <f t="shared" si="1"/>
        <v>56.727698461538459</v>
      </c>
      <c r="K31" s="10">
        <f t="shared" si="2"/>
        <v>2.2000000000000002E-2</v>
      </c>
    </row>
    <row r="32" spans="1:11" x14ac:dyDescent="0.3">
      <c r="A32" t="s">
        <v>476</v>
      </c>
      <c r="C32" t="str">
        <f t="shared" si="8"/>
        <v>40,00</v>
      </c>
      <c r="D32" t="str">
        <f t="shared" si="10"/>
        <v>1,10</v>
      </c>
      <c r="G32" s="8" t="str">
        <f t="shared" si="5"/>
        <v>40,00</v>
      </c>
      <c r="H32" s="9">
        <f t="shared" si="0"/>
        <v>392.26599999999996</v>
      </c>
      <c r="I32" s="8" t="str">
        <f t="shared" si="6"/>
        <v>1,10</v>
      </c>
      <c r="J32" s="9">
        <f t="shared" si="1"/>
        <v>60.348615384615378</v>
      </c>
      <c r="K32" s="10">
        <f t="shared" si="2"/>
        <v>2.2000000000000002E-2</v>
      </c>
    </row>
    <row r="33" spans="1:11" x14ac:dyDescent="0.3">
      <c r="A33" t="s">
        <v>477</v>
      </c>
      <c r="C33" t="str">
        <f t="shared" si="8"/>
        <v>41,80</v>
      </c>
      <c r="D33" t="str">
        <f t="shared" si="10"/>
        <v>1,10</v>
      </c>
      <c r="G33" s="8" t="str">
        <f t="shared" si="5"/>
        <v>41,80</v>
      </c>
      <c r="H33" s="9">
        <f t="shared" si="0"/>
        <v>409.91796999999997</v>
      </c>
      <c r="I33" s="8" t="str">
        <f t="shared" si="6"/>
        <v>1,10</v>
      </c>
      <c r="J33" s="9">
        <f t="shared" si="1"/>
        <v>63.064303076923075</v>
      </c>
      <c r="K33" s="10">
        <f t="shared" si="2"/>
        <v>2.2000000000000002E-2</v>
      </c>
    </row>
    <row r="34" spans="1:11" x14ac:dyDescent="0.3">
      <c r="A34" t="s">
        <v>478</v>
      </c>
      <c r="C34" t="str">
        <f t="shared" si="8"/>
        <v>44,20</v>
      </c>
      <c r="D34" t="str">
        <f t="shared" si="10"/>
        <v>1,10</v>
      </c>
      <c r="G34" s="8" t="str">
        <f t="shared" si="5"/>
        <v>44,20</v>
      </c>
      <c r="H34" s="9">
        <f t="shared" ref="H34:H51" si="11">G34*$F$2</f>
        <v>433.45393000000001</v>
      </c>
      <c r="I34" s="8" t="str">
        <f t="shared" si="6"/>
        <v>1,10</v>
      </c>
      <c r="J34" s="9">
        <f t="shared" ref="J34:J51" si="12">H34/$P$4</f>
        <v>66.685220000000001</v>
      </c>
      <c r="K34" s="10">
        <f t="shared" ref="K34:K51" si="13">I34/$P$6</f>
        <v>2.2000000000000002E-2</v>
      </c>
    </row>
    <row r="35" spans="1:11" x14ac:dyDescent="0.3">
      <c r="A35" t="s">
        <v>479</v>
      </c>
      <c r="C35" t="str">
        <f t="shared" si="8"/>
        <v>46,40</v>
      </c>
      <c r="D35" t="str">
        <f t="shared" si="10"/>
        <v>1,10</v>
      </c>
      <c r="G35" s="8" t="str">
        <f t="shared" si="5"/>
        <v>46,40</v>
      </c>
      <c r="H35" s="9">
        <f t="shared" si="11"/>
        <v>455.02855999999997</v>
      </c>
      <c r="I35" s="8" t="str">
        <f t="shared" si="6"/>
        <v>1,10</v>
      </c>
      <c r="J35" s="9">
        <f t="shared" si="12"/>
        <v>70.004393846153846</v>
      </c>
      <c r="K35" s="10">
        <f t="shared" si="13"/>
        <v>2.2000000000000002E-2</v>
      </c>
    </row>
    <row r="36" spans="1:11" x14ac:dyDescent="0.3">
      <c r="A36" t="s">
        <v>480</v>
      </c>
      <c r="C36" t="str">
        <f t="shared" si="8"/>
        <v>46,40</v>
      </c>
      <c r="D36" t="str">
        <f t="shared" si="10"/>
        <v>1,10</v>
      </c>
      <c r="G36" s="8" t="str">
        <f t="shared" si="5"/>
        <v>46,40</v>
      </c>
      <c r="H36" s="9">
        <f t="shared" si="11"/>
        <v>455.02855999999997</v>
      </c>
      <c r="I36" s="8" t="str">
        <f t="shared" si="6"/>
        <v>1,10</v>
      </c>
      <c r="J36" s="9">
        <f t="shared" si="12"/>
        <v>70.004393846153846</v>
      </c>
      <c r="K36" s="10">
        <f t="shared" si="13"/>
        <v>2.2000000000000002E-2</v>
      </c>
    </row>
    <row r="37" spans="1:11" x14ac:dyDescent="0.3">
      <c r="A37" t="s">
        <v>481</v>
      </c>
      <c r="C37" t="str">
        <f t="shared" si="8"/>
        <v>48,40</v>
      </c>
      <c r="D37" t="str">
        <f t="shared" si="10"/>
        <v>1,10</v>
      </c>
      <c r="G37" s="8" t="str">
        <f t="shared" si="5"/>
        <v>48,40</v>
      </c>
      <c r="H37" s="9">
        <f t="shared" si="11"/>
        <v>474.64185999999995</v>
      </c>
      <c r="I37" s="8" t="str">
        <f t="shared" si="6"/>
        <v>1,10</v>
      </c>
      <c r="J37" s="9">
        <f t="shared" si="12"/>
        <v>73.021824615384602</v>
      </c>
      <c r="K37" s="10">
        <f t="shared" si="13"/>
        <v>2.2000000000000002E-2</v>
      </c>
    </row>
    <row r="38" spans="1:11" x14ac:dyDescent="0.3">
      <c r="A38" t="s">
        <v>482</v>
      </c>
      <c r="C38" t="str">
        <f t="shared" si="8"/>
        <v>51,00</v>
      </c>
      <c r="D38" t="str">
        <f t="shared" si="10"/>
        <v>1,10</v>
      </c>
      <c r="G38" s="8" t="str">
        <f t="shared" si="5"/>
        <v>51,00</v>
      </c>
      <c r="H38" s="9">
        <f t="shared" si="11"/>
        <v>500.13914999999997</v>
      </c>
      <c r="I38" s="8" t="str">
        <f t="shared" si="6"/>
        <v>1,10</v>
      </c>
      <c r="J38" s="9">
        <f t="shared" si="12"/>
        <v>76.94448461538461</v>
      </c>
      <c r="K38" s="10">
        <f t="shared" si="13"/>
        <v>2.2000000000000002E-2</v>
      </c>
    </row>
    <row r="39" spans="1:11" x14ac:dyDescent="0.3">
      <c r="A39" t="s">
        <v>483</v>
      </c>
      <c r="C39" t="str">
        <f t="shared" si="8"/>
        <v>53,20</v>
      </c>
      <c r="D39" t="str">
        <f t="shared" si="10"/>
        <v>1,32</v>
      </c>
      <c r="G39" s="8" t="str">
        <f t="shared" si="5"/>
        <v>53,20</v>
      </c>
      <c r="H39" s="9">
        <f t="shared" si="11"/>
        <v>521.71378000000004</v>
      </c>
      <c r="I39" s="8" t="str">
        <f t="shared" si="6"/>
        <v>1,32</v>
      </c>
      <c r="J39" s="9">
        <f t="shared" si="12"/>
        <v>80.263658461538469</v>
      </c>
      <c r="K39" s="10">
        <f t="shared" si="13"/>
        <v>2.64E-2</v>
      </c>
    </row>
    <row r="40" spans="1:11" x14ac:dyDescent="0.3">
      <c r="A40" t="s">
        <v>484</v>
      </c>
      <c r="C40" t="str">
        <f t="shared" si="8"/>
        <v>55,60</v>
      </c>
      <c r="D40" t="str">
        <f t="shared" si="10"/>
        <v>1,32</v>
      </c>
      <c r="G40" s="8" t="str">
        <f t="shared" si="5"/>
        <v>55,60</v>
      </c>
      <c r="H40" s="9">
        <f t="shared" si="11"/>
        <v>545.24973999999997</v>
      </c>
      <c r="I40" s="8" t="str">
        <f t="shared" si="6"/>
        <v>1,32</v>
      </c>
      <c r="J40" s="9">
        <f t="shared" si="12"/>
        <v>83.884575384615374</v>
      </c>
      <c r="K40" s="10">
        <f t="shared" si="13"/>
        <v>2.64E-2</v>
      </c>
    </row>
    <row r="41" spans="1:11" x14ac:dyDescent="0.3">
      <c r="A41" t="s">
        <v>485</v>
      </c>
      <c r="C41" t="str">
        <f t="shared" si="8"/>
        <v>55,60</v>
      </c>
      <c r="D41" t="str">
        <f t="shared" si="10"/>
        <v>1,32</v>
      </c>
      <c r="G41" s="8" t="str">
        <f t="shared" si="5"/>
        <v>55,60</v>
      </c>
      <c r="H41" s="9">
        <f t="shared" si="11"/>
        <v>545.24973999999997</v>
      </c>
      <c r="I41" s="8" t="str">
        <f t="shared" si="6"/>
        <v>1,32</v>
      </c>
      <c r="J41" s="9">
        <f t="shared" si="12"/>
        <v>83.884575384615374</v>
      </c>
      <c r="K41" s="10">
        <f t="shared" si="13"/>
        <v>2.64E-2</v>
      </c>
    </row>
    <row r="42" spans="1:11" x14ac:dyDescent="0.3">
      <c r="A42" t="s">
        <v>486</v>
      </c>
      <c r="C42" t="str">
        <f t="shared" si="8"/>
        <v>58,00</v>
      </c>
      <c r="D42" t="str">
        <f t="shared" si="10"/>
        <v>1,32</v>
      </c>
      <c r="G42" s="8" t="str">
        <f t="shared" si="5"/>
        <v>58,00</v>
      </c>
      <c r="H42" s="9">
        <f t="shared" si="11"/>
        <v>568.78570000000002</v>
      </c>
      <c r="I42" s="8" t="str">
        <f t="shared" si="6"/>
        <v>1,32</v>
      </c>
      <c r="J42" s="9">
        <f t="shared" si="12"/>
        <v>87.505492307692307</v>
      </c>
      <c r="K42" s="10">
        <f t="shared" si="13"/>
        <v>2.64E-2</v>
      </c>
    </row>
    <row r="43" spans="1:11" x14ac:dyDescent="0.3">
      <c r="A43" t="s">
        <v>487</v>
      </c>
      <c r="C43" t="str">
        <f t="shared" si="8"/>
        <v>60,00</v>
      </c>
      <c r="D43" t="str">
        <f t="shared" si="10"/>
        <v>1,32</v>
      </c>
      <c r="G43" s="8" t="str">
        <f t="shared" si="5"/>
        <v>60,00</v>
      </c>
      <c r="H43" s="9">
        <f t="shared" si="11"/>
        <v>588.399</v>
      </c>
      <c r="I43" s="8" t="str">
        <f t="shared" si="6"/>
        <v>1,32</v>
      </c>
      <c r="J43" s="9">
        <f t="shared" si="12"/>
        <v>90.522923076923078</v>
      </c>
      <c r="K43" s="10">
        <f t="shared" si="13"/>
        <v>2.64E-2</v>
      </c>
    </row>
    <row r="44" spans="1:11" x14ac:dyDescent="0.3">
      <c r="A44" t="s">
        <v>488</v>
      </c>
      <c r="C44" t="str">
        <f t="shared" si="8"/>
        <v>63,00</v>
      </c>
      <c r="D44" t="str">
        <f t="shared" si="10"/>
        <v>1,32</v>
      </c>
      <c r="G44" s="8" t="str">
        <f t="shared" si="5"/>
        <v>63,00</v>
      </c>
      <c r="H44" s="9">
        <f t="shared" si="11"/>
        <v>617.81894999999997</v>
      </c>
      <c r="I44" s="8" t="str">
        <f t="shared" si="6"/>
        <v>1,32</v>
      </c>
      <c r="J44" s="9">
        <f t="shared" si="12"/>
        <v>95.04906923076922</v>
      </c>
      <c r="K44" s="10">
        <f t="shared" si="13"/>
        <v>2.64E-2</v>
      </c>
    </row>
    <row r="45" spans="1:11" x14ac:dyDescent="0.3">
      <c r="A45" t="s">
        <v>489</v>
      </c>
      <c r="C45" t="str">
        <f t="shared" si="8"/>
        <v>63,00</v>
      </c>
      <c r="D45" t="str">
        <f t="shared" si="10"/>
        <v>1,32</v>
      </c>
      <c r="G45" s="8" t="str">
        <f t="shared" si="5"/>
        <v>63,00</v>
      </c>
      <c r="H45" s="9">
        <f t="shared" si="11"/>
        <v>617.81894999999997</v>
      </c>
      <c r="I45" s="8" t="str">
        <f t="shared" si="6"/>
        <v>1,32</v>
      </c>
      <c r="J45" s="9">
        <f t="shared" si="12"/>
        <v>95.04906923076922</v>
      </c>
      <c r="K45" s="10">
        <f t="shared" si="13"/>
        <v>2.64E-2</v>
      </c>
    </row>
    <row r="46" spans="1:11" x14ac:dyDescent="0.3">
      <c r="A46" t="s">
        <v>490</v>
      </c>
      <c r="C46" t="str">
        <f t="shared" si="8"/>
        <v>65,00</v>
      </c>
      <c r="D46" t="str">
        <f t="shared" si="10"/>
        <v>1,54</v>
      </c>
      <c r="G46" s="8" t="str">
        <f t="shared" si="5"/>
        <v>65,00</v>
      </c>
      <c r="H46" s="9">
        <f t="shared" si="11"/>
        <v>637.43224999999995</v>
      </c>
      <c r="I46" s="8" t="str">
        <f t="shared" si="6"/>
        <v>1,54</v>
      </c>
      <c r="J46" s="9">
        <f t="shared" si="12"/>
        <v>98.066499999999991</v>
      </c>
      <c r="K46" s="10">
        <f t="shared" si="13"/>
        <v>3.0800000000000001E-2</v>
      </c>
    </row>
    <row r="47" spans="1:11" x14ac:dyDescent="0.3">
      <c r="A47" t="s">
        <v>491</v>
      </c>
      <c r="C47" t="str">
        <f t="shared" si="8"/>
        <v>67,80</v>
      </c>
      <c r="D47" t="str">
        <f t="shared" si="10"/>
        <v>1,54</v>
      </c>
      <c r="G47" s="8" t="str">
        <f t="shared" si="5"/>
        <v>67,80</v>
      </c>
      <c r="H47" s="9">
        <f t="shared" si="11"/>
        <v>664.89086999999995</v>
      </c>
      <c r="I47" s="8" t="str">
        <f t="shared" si="6"/>
        <v>1,54</v>
      </c>
      <c r="J47" s="9">
        <f t="shared" si="12"/>
        <v>102.29090307692307</v>
      </c>
      <c r="K47" s="10">
        <f t="shared" si="13"/>
        <v>3.0800000000000001E-2</v>
      </c>
    </row>
    <row r="48" spans="1:11" x14ac:dyDescent="0.3">
      <c r="A48" t="s">
        <v>492</v>
      </c>
      <c r="C48" t="str">
        <f t="shared" si="8"/>
        <v>70,00</v>
      </c>
      <c r="D48" t="str">
        <f t="shared" si="10"/>
        <v>1,54</v>
      </c>
      <c r="G48" s="8" t="str">
        <f t="shared" si="5"/>
        <v>70,00</v>
      </c>
      <c r="H48" s="9">
        <f t="shared" si="11"/>
        <v>686.46549999999991</v>
      </c>
      <c r="I48" s="8" t="str">
        <f t="shared" si="6"/>
        <v>1,54</v>
      </c>
      <c r="J48" s="9">
        <f t="shared" si="12"/>
        <v>105.6100769230769</v>
      </c>
      <c r="K48" s="10">
        <f t="shared" si="13"/>
        <v>3.0800000000000001E-2</v>
      </c>
    </row>
    <row r="49" spans="1:11" x14ac:dyDescent="0.3">
      <c r="A49" t="s">
        <v>493</v>
      </c>
      <c r="C49" t="str">
        <f t="shared" si="8"/>
        <v>72,20</v>
      </c>
      <c r="D49" t="str">
        <f t="shared" si="10"/>
        <v>1,54</v>
      </c>
      <c r="G49" s="8" t="str">
        <f t="shared" si="5"/>
        <v>72,20</v>
      </c>
      <c r="H49" s="9">
        <f t="shared" si="11"/>
        <v>708.04012999999998</v>
      </c>
      <c r="I49" s="8" t="str">
        <f t="shared" si="6"/>
        <v>1,54</v>
      </c>
      <c r="J49" s="9">
        <f t="shared" si="12"/>
        <v>108.92925076923076</v>
      </c>
      <c r="K49" s="10">
        <f t="shared" si="13"/>
        <v>3.0800000000000001E-2</v>
      </c>
    </row>
    <row r="50" spans="1:11" x14ac:dyDescent="0.3">
      <c r="A50" t="s">
        <v>494</v>
      </c>
      <c r="C50" t="str">
        <f t="shared" si="8"/>
        <v>72,20</v>
      </c>
      <c r="D50" t="str">
        <f t="shared" si="10"/>
        <v>1,76</v>
      </c>
      <c r="G50" s="8" t="str">
        <f t="shared" si="5"/>
        <v>72,20</v>
      </c>
      <c r="H50" s="9">
        <f t="shared" si="11"/>
        <v>708.04012999999998</v>
      </c>
      <c r="I50" s="8" t="str">
        <f t="shared" si="6"/>
        <v>1,76</v>
      </c>
      <c r="J50" s="9">
        <f t="shared" si="12"/>
        <v>108.92925076923076</v>
      </c>
      <c r="K50" s="10">
        <f t="shared" si="13"/>
        <v>3.5200000000000002E-2</v>
      </c>
    </row>
    <row r="51" spans="1:11" x14ac:dyDescent="0.3">
      <c r="A51" t="s">
        <v>495</v>
      </c>
      <c r="C51" t="str">
        <f t="shared" si="8"/>
        <v>74,60</v>
      </c>
      <c r="D51" t="str">
        <f t="shared" si="10"/>
        <v>1,76</v>
      </c>
      <c r="G51" s="8" t="str">
        <f t="shared" si="5"/>
        <v>74,60</v>
      </c>
      <c r="H51" s="9">
        <f t="shared" si="11"/>
        <v>731.57608999999991</v>
      </c>
      <c r="I51" s="8" t="str">
        <f t="shared" si="6"/>
        <v>1,76</v>
      </c>
      <c r="J51" s="9">
        <f t="shared" si="12"/>
        <v>112.55016769230768</v>
      </c>
      <c r="K51" s="10">
        <f t="shared" si="13"/>
        <v>3.5200000000000002E-2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97AAEF-AF16-4FA9-B922-0880902C17EE}">
  <dimension ref="P8:P12"/>
  <sheetViews>
    <sheetView zoomScale="70" zoomScaleNormal="70" workbookViewId="0">
      <selection activeCell="P18" sqref="P18"/>
    </sheetView>
  </sheetViews>
  <sheetFormatPr defaultRowHeight="14.4" x14ac:dyDescent="0.3"/>
  <cols>
    <col min="16" max="16" width="16" customWidth="1"/>
  </cols>
  <sheetData>
    <row r="8" spans="16:16" x14ac:dyDescent="0.3">
      <c r="P8" t="s">
        <v>496</v>
      </c>
    </row>
    <row r="9" spans="16:16" x14ac:dyDescent="0.3">
      <c r="P9" t="s">
        <v>497</v>
      </c>
    </row>
    <row r="10" spans="16:16" x14ac:dyDescent="0.3">
      <c r="P10" t="s">
        <v>498</v>
      </c>
    </row>
    <row r="11" spans="16:16" x14ac:dyDescent="0.3">
      <c r="P11" t="s">
        <v>499</v>
      </c>
    </row>
    <row r="12" spans="16:16" x14ac:dyDescent="0.3">
      <c r="P12" t="s">
        <v>500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5632E4-A1B6-4A19-80FE-9F8C47CE7647}">
  <dimension ref="C4:G9"/>
  <sheetViews>
    <sheetView workbookViewId="0">
      <selection activeCell="D14" sqref="D14"/>
    </sheetView>
  </sheetViews>
  <sheetFormatPr defaultRowHeight="14.4" x14ac:dyDescent="0.3"/>
  <cols>
    <col min="3" max="3" width="12.33203125" customWidth="1"/>
    <col min="4" max="4" width="12.77734375" customWidth="1"/>
    <col min="5" max="5" width="13.88671875" customWidth="1"/>
  </cols>
  <sheetData>
    <row r="4" spans="3:7" x14ac:dyDescent="0.3">
      <c r="C4" s="15" t="s">
        <v>503</v>
      </c>
      <c r="D4" s="15" t="s">
        <v>505</v>
      </c>
      <c r="E4" s="15" t="s">
        <v>504</v>
      </c>
      <c r="F4" s="15"/>
      <c r="G4" s="15"/>
    </row>
    <row r="5" spans="3:7" x14ac:dyDescent="0.3">
      <c r="C5" s="15" t="s">
        <v>506</v>
      </c>
      <c r="D5" s="16">
        <v>1.1499999999999999</v>
      </c>
      <c r="E5" s="17">
        <v>2.29E-2</v>
      </c>
      <c r="F5" s="15"/>
      <c r="G5" s="15"/>
    </row>
    <row r="6" spans="3:7" x14ac:dyDescent="0.3">
      <c r="C6" s="15" t="s">
        <v>507</v>
      </c>
      <c r="D6" s="16">
        <v>0.86</v>
      </c>
      <c r="E6" s="18">
        <v>9.9000000000000008E-3</v>
      </c>
      <c r="F6" s="15"/>
      <c r="G6" s="15"/>
    </row>
    <row r="7" spans="3:7" x14ac:dyDescent="0.3">
      <c r="C7" s="15" t="s">
        <v>508</v>
      </c>
      <c r="D7" s="16">
        <v>1.08</v>
      </c>
      <c r="E7" s="18">
        <v>9.4999999999999998E-3</v>
      </c>
      <c r="F7" s="15"/>
      <c r="G7" s="15"/>
    </row>
    <row r="8" spans="3:7" x14ac:dyDescent="0.3">
      <c r="C8" s="15" t="s">
        <v>509</v>
      </c>
      <c r="D8" s="16">
        <v>1.3</v>
      </c>
      <c r="E8" s="18">
        <v>1.61E-2</v>
      </c>
      <c r="F8" s="15"/>
      <c r="G8" s="15"/>
    </row>
    <row r="9" spans="3:7" x14ac:dyDescent="0.3">
      <c r="C9" s="15" t="s">
        <v>510</v>
      </c>
      <c r="D9" s="16">
        <v>2.68</v>
      </c>
      <c r="E9" s="18">
        <v>2.5000000000000001E-2</v>
      </c>
      <c r="F9" s="15"/>
      <c r="G9" s="15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Sheet1</vt:lpstr>
      <vt:lpstr>S1</vt:lpstr>
      <vt:lpstr>S2</vt:lpstr>
      <vt:lpstr>S4</vt:lpstr>
      <vt:lpstr>S6</vt:lpstr>
      <vt:lpstr>S8</vt:lpstr>
      <vt:lpstr>G. Uji Tarik Komposit</vt:lpstr>
      <vt:lpstr>Uji Tarik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2023-06-17T10:45:10Z</dcterms:created>
  <dcterms:modified xsi:type="dcterms:W3CDTF">2023-06-19T19:15:19Z</dcterms:modified>
</cp:coreProperties>
</file>